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6675" tabRatio="601" firstSheet="1" activeTab="1"/>
  </bookViews>
  <sheets>
    <sheet name="график" sheetId="1" r:id="rId1"/>
    <sheet name="тариф." sheetId="2" r:id="rId2"/>
    <sheet name="свод" sheetId="3" r:id="rId3"/>
  </sheets>
  <definedNames>
    <definedName name="_xlnm.Print_Titles" localSheetId="2">'свод'!$17:$19</definedName>
    <definedName name="_xlnm.Print_Titles" localSheetId="1">'тариф.'!$18:$20</definedName>
  </definedNames>
  <calcPr fullCalcOnLoad="1"/>
</workbook>
</file>

<file path=xl/sharedStrings.xml><?xml version="1.0" encoding="utf-8"?>
<sst xmlns="http://schemas.openxmlformats.org/spreadsheetml/2006/main" count="478" uniqueCount="176">
  <si>
    <t>№</t>
  </si>
  <si>
    <t>Наименование колледжа</t>
  </si>
  <si>
    <t>дата</t>
  </si>
  <si>
    <t>время</t>
  </si>
  <si>
    <t>Тарификация</t>
  </si>
  <si>
    <t>бюджет</t>
  </si>
  <si>
    <t>договор</t>
  </si>
  <si>
    <t>Курс</t>
  </si>
  <si>
    <t>Показатели:</t>
  </si>
  <si>
    <t>Специальность:</t>
  </si>
  <si>
    <t>Количество учащихся,всего-</t>
  </si>
  <si>
    <t>Число часов-</t>
  </si>
  <si>
    <t>Ф.И.О.</t>
  </si>
  <si>
    <t>Занимаемая должность(с указанием предмета)</t>
  </si>
  <si>
    <t>Образование(высшее)</t>
  </si>
  <si>
    <t>Номер док-та и дата выдачи</t>
  </si>
  <si>
    <t>Пед.стаж</t>
  </si>
  <si>
    <t>Число часов в м-ц</t>
  </si>
  <si>
    <t>доплата</t>
  </si>
  <si>
    <t>Учебные планы,производственные показатели</t>
  </si>
  <si>
    <t>График сдачи данных по колледжам.</t>
  </si>
  <si>
    <t>15 сентября</t>
  </si>
  <si>
    <t>16 сентября</t>
  </si>
  <si>
    <t>22 сентября</t>
  </si>
  <si>
    <t>14 сентября</t>
  </si>
  <si>
    <t>21 сентября</t>
  </si>
  <si>
    <t>20 сентября</t>
  </si>
  <si>
    <t>Согласовано</t>
  </si>
  <si>
    <t>Оконченное учебное заведение</t>
  </si>
  <si>
    <t>КГКП"Костанайский педагогический колледж"</t>
  </si>
  <si>
    <t>7 сентября</t>
  </si>
  <si>
    <t>9 ч. 30 мин</t>
  </si>
  <si>
    <t>КГКП "Рудненский социально-гуманитарный колледж"</t>
  </si>
  <si>
    <t>11 ч. 30 мин</t>
  </si>
  <si>
    <t>КГКП"Рудненский музыкальный колледж"</t>
  </si>
  <si>
    <t>14 ч. 30 мин</t>
  </si>
  <si>
    <t>КГКП"Рудненский политехнический колледж"</t>
  </si>
  <si>
    <t>16 ч. 30 мин</t>
  </si>
  <si>
    <t>КГКП "Рудненский колледж строительства и транспорта"</t>
  </si>
  <si>
    <t>8 сентября</t>
  </si>
  <si>
    <t>КГКП" Костанайский индустриально-педагогический колледж"</t>
  </si>
  <si>
    <t>КГКП "Костанайский строительный колледж"</t>
  </si>
  <si>
    <t>КГКП "Костанайский политехнический колледж"</t>
  </si>
  <si>
    <t>КГКП "Костанайский сельскохозяйственный колледж"</t>
  </si>
  <si>
    <t>9 сентября</t>
  </si>
  <si>
    <t>КГКП "Рудненский горно-технологический колледж"</t>
  </si>
  <si>
    <t>КГКП "Рудненский колледж технологии и сервиса"</t>
  </si>
  <si>
    <t>КГКП"Костанайский колледж автомобильного транспорта"</t>
  </si>
  <si>
    <t>КГКП "Торгайский аграрнотехнический колледж колледж"</t>
  </si>
  <si>
    <t>КГКП"Торгайский гуманитарный колледж"</t>
  </si>
  <si>
    <t>КГКП "Аркалыкский политехнический колледж"</t>
  </si>
  <si>
    <t>КГКП "Костанайский строительно-технический колледж"</t>
  </si>
  <si>
    <t>КГКП " Костанайский колледж бытсервиса"</t>
  </si>
  <si>
    <t>КГКП "Лисаковский технический колледж"</t>
  </si>
  <si>
    <t>КГКП "Житикаринский политехнический колледж"</t>
  </si>
  <si>
    <t>КГКП "Костанайский профессионально-технический колледж"</t>
  </si>
  <si>
    <t>КГКП "Костанайский колледж сферы обслуживания"</t>
  </si>
  <si>
    <t>КГКП"Казахстанский агротехнический колледж"</t>
  </si>
  <si>
    <t>КГКП "Сарыкольский колледж агробизнеса и права"</t>
  </si>
  <si>
    <t>КГКП "Тобольский  профессионально-технический колледж"</t>
  </si>
  <si>
    <t>КГКП "Аулиекольский сельскохозяйственный колледж"</t>
  </si>
  <si>
    <t>КГКП "Боровской профессионально-технический колледж"</t>
  </si>
  <si>
    <t>КГКП "Карасуский сельскохозяйственный колледж"</t>
  </si>
  <si>
    <t>КГКП "Наурзумский сельскохозяйственный колледж"</t>
  </si>
  <si>
    <t>КГКП "Денисовский профессионально-технический колледж"</t>
  </si>
  <si>
    <t>КГКП "Федоровский сельскохозяйственный колледж"</t>
  </si>
  <si>
    <t>КИНЭУ</t>
  </si>
  <si>
    <t>Костанайский социально-технический колледж</t>
  </si>
  <si>
    <t>Костанайский гуманитарный коллледж</t>
  </si>
  <si>
    <t xml:space="preserve">Костанайский экономический колледж </t>
  </si>
  <si>
    <t>Учреждение "Зерек"</t>
  </si>
  <si>
    <t>Для сдачи учебных часов при себе иметь рабочие планы, производственные показателя  (подпись директора и печать)</t>
  </si>
  <si>
    <t>Для сдачи тарификации при себе иметь протокол аттестационной комиссии на 1.09.2016 г.</t>
  </si>
  <si>
    <t>5 сентября</t>
  </si>
  <si>
    <t>6 сентября</t>
  </si>
  <si>
    <t>13 сентября</t>
  </si>
  <si>
    <t>19 сентября</t>
  </si>
  <si>
    <t>кл.рук</t>
  </si>
  <si>
    <t>зав.каб</t>
  </si>
  <si>
    <t xml:space="preserve">Всего заработная плата в месяц </t>
  </si>
  <si>
    <t>проверка тетрадей</t>
  </si>
  <si>
    <t>Звено, ступень по блокам (категория G)</t>
  </si>
  <si>
    <t>Оклад согласно ППРК № 1193 от 31.12.2015 г. (оклад по G)</t>
  </si>
  <si>
    <t>Заработная плата в месяц по НСОТ (G)</t>
  </si>
  <si>
    <t>%</t>
  </si>
  <si>
    <t>сумма</t>
  </si>
  <si>
    <t>высшее</t>
  </si>
  <si>
    <t>Ставка</t>
  </si>
  <si>
    <t>Утверждаю</t>
  </si>
  <si>
    <t>консультация</t>
  </si>
  <si>
    <t>КГКП "Аркалыкский политехнический колледж" Управления образования акимата Костанайской области</t>
  </si>
  <si>
    <t>к-во часов</t>
  </si>
  <si>
    <t>за работ с детьми с огран возмож 40%</t>
  </si>
  <si>
    <t>Заместитель руководителя</t>
  </si>
  <si>
    <t>Бюджетная программа (024-000)</t>
  </si>
  <si>
    <t>и.о. директора КГКП "Аркалыкский политехнический колледж"</t>
  </si>
  <si>
    <t>____________________________И.Крыжанова</t>
  </si>
  <si>
    <t>_____________________ М.Алжанова</t>
  </si>
  <si>
    <t xml:space="preserve"> на 1 сентября 2019 года</t>
  </si>
  <si>
    <t>Тарификационный список  преподавателей №13</t>
  </si>
  <si>
    <t xml:space="preserve">Надбавка 10% </t>
  </si>
  <si>
    <t>Преподаватель начальной военной подготовки</t>
  </si>
  <si>
    <t>Карагандинская высшая школа милиции, правоведение, 1984г.</t>
  </si>
  <si>
    <t>КВ №1087092 от 25.07.1984г</t>
  </si>
  <si>
    <t>36 лет 4 мес</t>
  </si>
  <si>
    <t>В1-4</t>
  </si>
  <si>
    <t>Преподаватель релиоговедение</t>
  </si>
  <si>
    <t>Аркалыкский педагогический институт, учитель истории основы права и экономики</t>
  </si>
  <si>
    <t>БЖБ№0042909, 2007г.</t>
  </si>
  <si>
    <t>4 года</t>
  </si>
  <si>
    <t>Преподаватель самопознание</t>
  </si>
  <si>
    <t>Костанайский государственный педогагический институт, педагогика и психология</t>
  </si>
  <si>
    <t>ЖБ №014281, 2010г</t>
  </si>
  <si>
    <t>9 лет</t>
  </si>
  <si>
    <t>Преподаватель информатики</t>
  </si>
  <si>
    <t>Костанайский государственный университет, 1999 г., математика и информатика</t>
  </si>
  <si>
    <t>ЖБ №0062114  28.06.1999г</t>
  </si>
  <si>
    <t>18 лет</t>
  </si>
  <si>
    <t>Преподаватель физической культуры</t>
  </si>
  <si>
    <t>Аркалыкский педагогический институт им. Ы.Алтынсарина, бакалавр физической культуры и спорта</t>
  </si>
  <si>
    <t>до года</t>
  </si>
  <si>
    <t>Преподаватель черчения</t>
  </si>
  <si>
    <t>Целиноградский СХИ, инженер-строитель</t>
  </si>
  <si>
    <t>ИВ №322989, 1983г.</t>
  </si>
  <si>
    <t>36 лет</t>
  </si>
  <si>
    <t>Костанайский инженерно-экономический университет  им. М.Дулатова, электроэнеергетика</t>
  </si>
  <si>
    <t>ЖБ №0043723, 2009г</t>
  </si>
  <si>
    <t>10 лет</t>
  </si>
  <si>
    <t>Преподаватель спецдисциплин электротехника</t>
  </si>
  <si>
    <t>Преподаватель казахского языка и литературы</t>
  </si>
  <si>
    <t>Аркалыкский педагогический институт, казазский язык и литература</t>
  </si>
  <si>
    <t>ЖБ №0043723, 2001г</t>
  </si>
  <si>
    <t>16 лет</t>
  </si>
  <si>
    <t>Преподаватель иностранного языка</t>
  </si>
  <si>
    <t>АрГПИ им. Ы. Алтынсарина, бакалавр иностранных языков</t>
  </si>
  <si>
    <t>ЖБ -Б №0206062, 2011г.</t>
  </si>
  <si>
    <t>14 лет 8 мес</t>
  </si>
  <si>
    <t>Предподаватель основы предпринимателской деятельности</t>
  </si>
  <si>
    <t>Алматинский институт экономики и статистики, финансы и кредит</t>
  </si>
  <si>
    <t>ЖБ№0042905, 2013г</t>
  </si>
  <si>
    <t>14 лет</t>
  </si>
  <si>
    <t>Преподаватель русского языка и литературы</t>
  </si>
  <si>
    <t xml:space="preserve">Аркалыкский педагогический институт, русский язык и литература школах с нерусским языком обучения   </t>
  </si>
  <si>
    <t>ЖБ №0190801                 2001г</t>
  </si>
  <si>
    <t xml:space="preserve">Преподаватель спецтехнологии штукатурных работ </t>
  </si>
  <si>
    <t>Костанайский инженерно-экономический университет  им. М.Дулатова, бакалавр производственного обучения</t>
  </si>
  <si>
    <t>ЖБ-Б №1319770, 2018г.</t>
  </si>
  <si>
    <t>Вакансия</t>
  </si>
  <si>
    <t>Преподаватель истории Казахстана</t>
  </si>
  <si>
    <t xml:space="preserve">АрГПИ им. Ы. Алтынсарина, учитель истории, основ прав и экономики </t>
  </si>
  <si>
    <t>ЖБ№0715102, 2006г.</t>
  </si>
  <si>
    <t>10 лет 4 мес</t>
  </si>
  <si>
    <t>7-10</t>
  </si>
  <si>
    <t>Исполнители:</t>
  </si>
  <si>
    <t xml:space="preserve">Зам.директора по УР </t>
  </si>
  <si>
    <t>Крыжанова И.В</t>
  </si>
  <si>
    <t>Главный бухгалтер</t>
  </si>
  <si>
    <t>Иманбекова З.К.</t>
  </si>
  <si>
    <t>Классное руководство</t>
  </si>
  <si>
    <r>
      <t>ЖБ-</t>
    </r>
    <r>
      <rPr>
        <sz val="12"/>
        <color indexed="8"/>
        <rFont val="Calibri"/>
        <family val="2"/>
      </rPr>
      <t>II</t>
    </r>
    <r>
      <rPr>
        <sz val="12"/>
        <color indexed="8"/>
        <rFont val="Times New Roman"/>
        <family val="1"/>
      </rPr>
      <t>№0142938, 1997г.</t>
    </r>
  </si>
  <si>
    <t>14 лет 10мес</t>
  </si>
  <si>
    <t xml:space="preserve">Аркалыкское педогогическое училище, воспитатель  Карагандинский пединститут  педагогика и психология </t>
  </si>
  <si>
    <t>Факультатив "Материаловедения"</t>
  </si>
  <si>
    <t>1401000--строительство и эксплуатация зданий и сооружений (коррек. группа)</t>
  </si>
  <si>
    <t>Тарификационный список  преподавателей (свод)</t>
  </si>
  <si>
    <t xml:space="preserve">Факультативы </t>
  </si>
  <si>
    <t>Экзамен</t>
  </si>
  <si>
    <t xml:space="preserve">Итого </t>
  </si>
  <si>
    <t>ЖБ-Б №1440849, 2019г</t>
  </si>
  <si>
    <t>Аркалыкский государственный педагогический институт им. Ы. Алтынсарина, бакалавр физической культуры и спорта</t>
  </si>
  <si>
    <t>БЖБ №0042913, 2007г</t>
  </si>
  <si>
    <t>19 лет</t>
  </si>
  <si>
    <t>Итого</t>
  </si>
  <si>
    <t>Консультации</t>
  </si>
  <si>
    <t>ЖБ-Б №1440849, 2019г.</t>
  </si>
  <si>
    <t>Управления образования акимата Костанайской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</si>
</sst>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mmm/yyyy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33" borderId="10" xfId="5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2" fillId="33" borderId="10" xfId="54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2" fillId="33" borderId="10" xfId="55" applyFont="1" applyFill="1" applyBorder="1" applyAlignment="1">
      <alignment vertical="center" wrapText="1"/>
      <protection/>
    </xf>
    <xf numFmtId="0" fontId="12" fillId="33" borderId="10" xfId="0" applyFont="1" applyFill="1" applyBorder="1" applyAlignment="1">
      <alignment vertical="center" wrapText="1"/>
    </xf>
    <xf numFmtId="0" fontId="12" fillId="33" borderId="10" xfId="53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left" vertical="top" wrapText="1"/>
    </xf>
    <xf numFmtId="0" fontId="12" fillId="33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vertical="top" wrapText="1"/>
    </xf>
    <xf numFmtId="0" fontId="5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vertical="top" wrapText="1"/>
    </xf>
    <xf numFmtId="49" fontId="17" fillId="0" borderId="10" xfId="0" applyNumberFormat="1" applyFont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vertical="top" wrapText="1"/>
    </xf>
    <xf numFmtId="9" fontId="16" fillId="0" borderId="10" xfId="0" applyNumberFormat="1" applyFont="1" applyBorder="1" applyAlignment="1">
      <alignment horizontal="center" vertical="top" wrapText="1"/>
    </xf>
    <xf numFmtId="0" fontId="17" fillId="33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7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top" wrapText="1"/>
    </xf>
    <xf numFmtId="3" fontId="9" fillId="34" borderId="10" xfId="0" applyNumberFormat="1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33" borderId="0" xfId="0" applyFont="1" applyFill="1" applyAlignment="1">
      <alignment/>
    </xf>
    <xf numFmtId="0" fontId="16" fillId="35" borderId="10" xfId="0" applyFont="1" applyFill="1" applyBorder="1" applyAlignment="1">
      <alignment horizontal="center" vertical="top" wrapText="1"/>
    </xf>
    <xf numFmtId="2" fontId="16" fillId="35" borderId="10" xfId="0" applyNumberFormat="1" applyFont="1" applyFill="1" applyBorder="1" applyAlignment="1">
      <alignment vertical="top" wrapText="1"/>
    </xf>
    <xf numFmtId="1" fontId="16" fillId="35" borderId="10" xfId="0" applyNumberFormat="1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49" fontId="16" fillId="35" borderId="10" xfId="0" applyNumberFormat="1" applyFont="1" applyFill="1" applyBorder="1" applyAlignment="1">
      <alignment horizontal="center" vertical="top" wrapText="1"/>
    </xf>
    <xf numFmtId="9" fontId="16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61-015-102" xfId="54"/>
    <cellStyle name="Обычный_261-015-10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00390625" style="0" customWidth="1"/>
    <col min="2" max="2" width="43.125" style="0" customWidth="1"/>
    <col min="3" max="3" width="14.125" style="0" customWidth="1"/>
    <col min="4" max="4" width="13.375" style="0" customWidth="1"/>
    <col min="5" max="5" width="13.75390625" style="0" customWidth="1"/>
    <col min="6" max="6" width="11.75390625" style="0" customWidth="1"/>
    <col min="7" max="7" width="10.375" style="0" customWidth="1"/>
    <col min="8" max="8" width="37.25390625" style="0" customWidth="1"/>
    <col min="9" max="9" width="4.75390625" style="0" customWidth="1"/>
    <col min="10" max="10" width="10.25390625" style="0" customWidth="1"/>
    <col min="11" max="11" width="8.00390625" style="0" customWidth="1"/>
    <col min="12" max="12" width="47.375" style="0" customWidth="1"/>
  </cols>
  <sheetData>
    <row r="1" spans="1:14" ht="15.75">
      <c r="A1" s="8"/>
      <c r="B1" s="19" t="s">
        <v>20</v>
      </c>
      <c r="C1" s="10"/>
      <c r="D1" s="10"/>
      <c r="E1" s="10"/>
      <c r="F1" s="10"/>
      <c r="M1" s="8"/>
      <c r="N1" s="7"/>
    </row>
    <row r="2" spans="1:14" ht="12.75">
      <c r="A2" s="8"/>
      <c r="B2" s="2"/>
      <c r="C2" s="10"/>
      <c r="D2" s="10"/>
      <c r="E2" s="10"/>
      <c r="F2" s="10"/>
      <c r="M2" s="8"/>
      <c r="N2" s="7"/>
    </row>
    <row r="3" spans="1:14" ht="12.75">
      <c r="A3" s="8"/>
      <c r="B3" s="2"/>
      <c r="C3" s="10"/>
      <c r="D3" s="10"/>
      <c r="E3" s="10"/>
      <c r="F3" s="10"/>
      <c r="M3" s="8"/>
      <c r="N3" s="7"/>
    </row>
    <row r="4" spans="1:14" ht="39.75" customHeight="1">
      <c r="A4" s="86" t="s">
        <v>0</v>
      </c>
      <c r="B4" s="85" t="s">
        <v>1</v>
      </c>
      <c r="C4" s="88" t="s">
        <v>19</v>
      </c>
      <c r="D4" s="88"/>
      <c r="E4" s="88" t="s">
        <v>4</v>
      </c>
      <c r="F4" s="88"/>
      <c r="M4" s="3"/>
      <c r="N4" s="9"/>
    </row>
    <row r="5" spans="1:14" ht="24.75" customHeight="1">
      <c r="A5" s="87"/>
      <c r="B5" s="85"/>
      <c r="C5" s="20" t="s">
        <v>2</v>
      </c>
      <c r="D5" s="20" t="s">
        <v>3</v>
      </c>
      <c r="E5" s="20" t="s">
        <v>2</v>
      </c>
      <c r="F5" s="20" t="s">
        <v>3</v>
      </c>
      <c r="M5" s="8"/>
      <c r="N5" s="7"/>
    </row>
    <row r="6" spans="1:14" ht="15" customHeight="1">
      <c r="A6" s="21">
        <v>1</v>
      </c>
      <c r="B6" s="24" t="s">
        <v>29</v>
      </c>
      <c r="C6" s="22" t="s">
        <v>73</v>
      </c>
      <c r="D6" s="22" t="s">
        <v>31</v>
      </c>
      <c r="E6" s="25" t="s">
        <v>24</v>
      </c>
      <c r="F6" s="23" t="s">
        <v>33</v>
      </c>
      <c r="M6" s="8"/>
      <c r="N6" s="7"/>
    </row>
    <row r="7" spans="1:14" ht="23.25" customHeight="1">
      <c r="A7" s="21">
        <v>2</v>
      </c>
      <c r="B7" s="32" t="s">
        <v>40</v>
      </c>
      <c r="C7" s="22" t="s">
        <v>73</v>
      </c>
      <c r="D7" s="22" t="s">
        <v>31</v>
      </c>
      <c r="E7" s="25" t="s">
        <v>24</v>
      </c>
      <c r="F7" s="22" t="s">
        <v>33</v>
      </c>
      <c r="M7" s="8"/>
      <c r="N7" s="7"/>
    </row>
    <row r="8" spans="1:14" ht="22.5" customHeight="1">
      <c r="A8" s="21">
        <v>3</v>
      </c>
      <c r="B8" s="31" t="s">
        <v>60</v>
      </c>
      <c r="C8" s="22" t="s">
        <v>73</v>
      </c>
      <c r="D8" s="23" t="s">
        <v>33</v>
      </c>
      <c r="E8" s="25" t="s">
        <v>24</v>
      </c>
      <c r="F8" s="23" t="s">
        <v>35</v>
      </c>
      <c r="M8" s="8"/>
      <c r="N8" s="7"/>
    </row>
    <row r="9" spans="1:14" ht="22.5" customHeight="1">
      <c r="A9" s="21">
        <v>4</v>
      </c>
      <c r="B9" s="31" t="s">
        <v>51</v>
      </c>
      <c r="C9" s="22" t="s">
        <v>73</v>
      </c>
      <c r="D9" s="22" t="s">
        <v>33</v>
      </c>
      <c r="E9" s="25" t="s">
        <v>24</v>
      </c>
      <c r="F9" s="23" t="s">
        <v>35</v>
      </c>
      <c r="M9" s="8"/>
      <c r="N9" s="7"/>
    </row>
    <row r="10" spans="1:14" ht="24" customHeight="1">
      <c r="A10" s="21">
        <v>5</v>
      </c>
      <c r="B10" s="31" t="s">
        <v>61</v>
      </c>
      <c r="C10" s="22" t="s">
        <v>73</v>
      </c>
      <c r="D10" s="23" t="s">
        <v>35</v>
      </c>
      <c r="E10" s="25" t="s">
        <v>24</v>
      </c>
      <c r="F10" s="23" t="s">
        <v>37</v>
      </c>
      <c r="H10" s="34"/>
      <c r="M10" s="8"/>
      <c r="N10" s="7"/>
    </row>
    <row r="11" spans="1:14" ht="24" customHeight="1">
      <c r="A11" s="21">
        <v>6</v>
      </c>
      <c r="B11" s="31" t="s">
        <v>52</v>
      </c>
      <c r="C11" s="22" t="s">
        <v>73</v>
      </c>
      <c r="D11" s="23" t="s">
        <v>35</v>
      </c>
      <c r="E11" s="25" t="s">
        <v>24</v>
      </c>
      <c r="F11" s="23" t="s">
        <v>37</v>
      </c>
      <c r="H11" s="34"/>
      <c r="M11" s="8"/>
      <c r="N11" s="7"/>
    </row>
    <row r="12" spans="1:14" ht="25.5" customHeight="1">
      <c r="A12" s="21">
        <v>7</v>
      </c>
      <c r="B12" s="31" t="s">
        <v>64</v>
      </c>
      <c r="C12" s="22" t="s">
        <v>73</v>
      </c>
      <c r="D12" s="23" t="s">
        <v>37</v>
      </c>
      <c r="E12" s="22" t="s">
        <v>21</v>
      </c>
      <c r="F12" s="22" t="s">
        <v>31</v>
      </c>
      <c r="M12" s="8"/>
      <c r="N12" s="7"/>
    </row>
    <row r="13" spans="1:14" ht="19.5" customHeight="1">
      <c r="A13" s="21">
        <v>8</v>
      </c>
      <c r="B13" s="30" t="s">
        <v>41</v>
      </c>
      <c r="C13" s="22" t="s">
        <v>74</v>
      </c>
      <c r="D13" s="22" t="s">
        <v>31</v>
      </c>
      <c r="E13" s="22" t="s">
        <v>21</v>
      </c>
      <c r="F13" s="23" t="s">
        <v>33</v>
      </c>
      <c r="M13" s="8"/>
      <c r="N13" s="7"/>
    </row>
    <row r="14" spans="1:14" ht="19.5" customHeight="1">
      <c r="A14" s="21">
        <v>9</v>
      </c>
      <c r="B14" s="31" t="s">
        <v>45</v>
      </c>
      <c r="C14" s="22" t="s">
        <v>74</v>
      </c>
      <c r="D14" s="22" t="s">
        <v>31</v>
      </c>
      <c r="E14" s="22" t="s">
        <v>21</v>
      </c>
      <c r="F14" s="23" t="s">
        <v>33</v>
      </c>
      <c r="M14" s="8"/>
      <c r="N14" s="7"/>
    </row>
    <row r="15" spans="1:14" ht="16.5" customHeight="1">
      <c r="A15" s="21">
        <v>10</v>
      </c>
      <c r="B15" s="31" t="s">
        <v>65</v>
      </c>
      <c r="C15" s="22" t="s">
        <v>74</v>
      </c>
      <c r="D15" s="23" t="s">
        <v>33</v>
      </c>
      <c r="E15" s="22" t="s">
        <v>21</v>
      </c>
      <c r="F15" s="23" t="s">
        <v>35</v>
      </c>
      <c r="M15" s="8"/>
      <c r="N15" s="7"/>
    </row>
    <row r="16" spans="1:14" ht="16.5" customHeight="1">
      <c r="A16" s="21">
        <v>11</v>
      </c>
      <c r="B16" s="31" t="s">
        <v>38</v>
      </c>
      <c r="C16" s="22" t="s">
        <v>74</v>
      </c>
      <c r="D16" s="23" t="s">
        <v>33</v>
      </c>
      <c r="E16" s="22" t="s">
        <v>21</v>
      </c>
      <c r="F16" s="23" t="s">
        <v>35</v>
      </c>
      <c r="M16" s="8"/>
      <c r="N16" s="7"/>
    </row>
    <row r="17" spans="1:14" ht="15.75" customHeight="1">
      <c r="A17" s="21">
        <v>12</v>
      </c>
      <c r="B17" s="30" t="s">
        <v>58</v>
      </c>
      <c r="C17" s="22" t="s">
        <v>74</v>
      </c>
      <c r="D17" s="23" t="s">
        <v>35</v>
      </c>
      <c r="E17" s="22" t="s">
        <v>21</v>
      </c>
      <c r="F17" s="23" t="s">
        <v>37</v>
      </c>
      <c r="M17" s="8"/>
      <c r="N17" s="7"/>
    </row>
    <row r="18" spans="1:14" ht="15.75" customHeight="1">
      <c r="A18" s="21">
        <v>13</v>
      </c>
      <c r="B18" s="24" t="s">
        <v>66</v>
      </c>
      <c r="C18" s="22" t="s">
        <v>74</v>
      </c>
      <c r="D18" s="23" t="s">
        <v>35</v>
      </c>
      <c r="E18" s="22" t="s">
        <v>21</v>
      </c>
      <c r="F18" s="23" t="s">
        <v>37</v>
      </c>
      <c r="M18" s="8"/>
      <c r="N18" s="7"/>
    </row>
    <row r="19" spans="1:14" ht="21.75" customHeight="1">
      <c r="A19" s="21">
        <v>14</v>
      </c>
      <c r="B19" s="31" t="s">
        <v>59</v>
      </c>
      <c r="C19" s="22" t="s">
        <v>74</v>
      </c>
      <c r="D19" s="23" t="s">
        <v>37</v>
      </c>
      <c r="E19" s="22" t="s">
        <v>22</v>
      </c>
      <c r="F19" s="22" t="s">
        <v>31</v>
      </c>
      <c r="M19" s="8"/>
      <c r="N19" s="7"/>
    </row>
    <row r="20" spans="1:14" ht="21.75" customHeight="1">
      <c r="A20" s="21">
        <v>15</v>
      </c>
      <c r="B20" s="27" t="s">
        <v>67</v>
      </c>
      <c r="C20" s="22" t="s">
        <v>74</v>
      </c>
      <c r="D20" s="23" t="s">
        <v>37</v>
      </c>
      <c r="E20" s="22" t="s">
        <v>22</v>
      </c>
      <c r="F20" s="22" t="s">
        <v>31</v>
      </c>
      <c r="M20" s="8"/>
      <c r="N20" s="7"/>
    </row>
    <row r="21" spans="1:14" ht="15.75" customHeight="1">
      <c r="A21" s="21">
        <v>16</v>
      </c>
      <c r="B21" s="30" t="s">
        <v>42</v>
      </c>
      <c r="C21" s="22" t="s">
        <v>30</v>
      </c>
      <c r="D21" s="22" t="s">
        <v>31</v>
      </c>
      <c r="E21" s="22" t="s">
        <v>22</v>
      </c>
      <c r="F21" s="23" t="s">
        <v>33</v>
      </c>
      <c r="M21" s="8"/>
      <c r="N21" s="7"/>
    </row>
    <row r="22" spans="1:14" ht="15.75" customHeight="1">
      <c r="A22" s="21">
        <v>17</v>
      </c>
      <c r="B22" s="27" t="s">
        <v>68</v>
      </c>
      <c r="C22" s="22" t="s">
        <v>30</v>
      </c>
      <c r="D22" s="22" t="s">
        <v>31</v>
      </c>
      <c r="E22" s="22" t="s">
        <v>22</v>
      </c>
      <c r="F22" s="23" t="s">
        <v>33</v>
      </c>
      <c r="M22" s="8"/>
      <c r="N22" s="7"/>
    </row>
    <row r="23" spans="1:14" ht="15.75" customHeight="1">
      <c r="A23" s="21">
        <v>18</v>
      </c>
      <c r="B23" s="31" t="s">
        <v>62</v>
      </c>
      <c r="C23" s="22" t="s">
        <v>30</v>
      </c>
      <c r="D23" s="23" t="s">
        <v>33</v>
      </c>
      <c r="E23" s="22" t="s">
        <v>22</v>
      </c>
      <c r="F23" s="23" t="s">
        <v>35</v>
      </c>
      <c r="M23" s="8"/>
      <c r="N23" s="7"/>
    </row>
    <row r="24" spans="1:14" ht="15.75" customHeight="1">
      <c r="A24" s="21">
        <v>19</v>
      </c>
      <c r="B24" s="24" t="s">
        <v>69</v>
      </c>
      <c r="C24" s="22" t="s">
        <v>30</v>
      </c>
      <c r="D24" s="23" t="s">
        <v>33</v>
      </c>
      <c r="E24" s="22" t="s">
        <v>22</v>
      </c>
      <c r="F24" s="23" t="s">
        <v>35</v>
      </c>
      <c r="M24" s="8"/>
      <c r="N24" s="7"/>
    </row>
    <row r="25" spans="1:14" ht="18" customHeight="1">
      <c r="A25" s="21">
        <v>20</v>
      </c>
      <c r="B25" s="31" t="s">
        <v>63</v>
      </c>
      <c r="C25" s="22" t="s">
        <v>30</v>
      </c>
      <c r="D25" s="23" t="s">
        <v>35</v>
      </c>
      <c r="E25" s="22" t="s">
        <v>22</v>
      </c>
      <c r="F25" s="23" t="s">
        <v>37</v>
      </c>
      <c r="G25" s="1"/>
      <c r="M25" s="8"/>
      <c r="N25" s="7"/>
    </row>
    <row r="26" spans="1:14" ht="18" customHeight="1">
      <c r="A26" s="21">
        <v>21</v>
      </c>
      <c r="B26" s="33" t="s">
        <v>70</v>
      </c>
      <c r="C26" s="22" t="s">
        <v>30</v>
      </c>
      <c r="D26" s="23" t="s">
        <v>35</v>
      </c>
      <c r="E26" s="22" t="s">
        <v>22</v>
      </c>
      <c r="F26" s="23" t="s">
        <v>37</v>
      </c>
      <c r="G26" s="1"/>
      <c r="M26" s="8"/>
      <c r="N26" s="7"/>
    </row>
    <row r="27" spans="1:14" ht="24.75" customHeight="1">
      <c r="A27" s="21">
        <v>22</v>
      </c>
      <c r="B27" s="31" t="s">
        <v>55</v>
      </c>
      <c r="C27" s="22" t="s">
        <v>30</v>
      </c>
      <c r="D27" s="23" t="s">
        <v>37</v>
      </c>
      <c r="E27" s="22" t="s">
        <v>76</v>
      </c>
      <c r="F27" s="22" t="s">
        <v>31</v>
      </c>
      <c r="M27" s="8"/>
      <c r="N27" s="7"/>
    </row>
    <row r="28" spans="1:14" ht="24.75" customHeight="1">
      <c r="A28" s="21">
        <v>23</v>
      </c>
      <c r="B28" s="24" t="s">
        <v>47</v>
      </c>
      <c r="C28" s="22" t="s">
        <v>39</v>
      </c>
      <c r="D28" s="22" t="s">
        <v>31</v>
      </c>
      <c r="E28" s="22" t="s">
        <v>76</v>
      </c>
      <c r="F28" s="23" t="s">
        <v>33</v>
      </c>
      <c r="M28" s="8"/>
      <c r="N28" s="7"/>
    </row>
    <row r="29" spans="1:14" ht="18" customHeight="1">
      <c r="A29" s="21">
        <v>24</v>
      </c>
      <c r="B29" s="31" t="s">
        <v>56</v>
      </c>
      <c r="C29" s="25" t="s">
        <v>39</v>
      </c>
      <c r="D29" s="23" t="s">
        <v>33</v>
      </c>
      <c r="E29" s="22" t="s">
        <v>76</v>
      </c>
      <c r="F29" s="23" t="s">
        <v>35</v>
      </c>
      <c r="M29" s="8"/>
      <c r="N29" s="7"/>
    </row>
    <row r="30" spans="1:14" ht="18" customHeight="1">
      <c r="A30" s="21">
        <v>25</v>
      </c>
      <c r="B30" s="24" t="s">
        <v>43</v>
      </c>
      <c r="C30" s="25" t="s">
        <v>39</v>
      </c>
      <c r="D30" s="23" t="s">
        <v>35</v>
      </c>
      <c r="E30" s="22" t="s">
        <v>76</v>
      </c>
      <c r="F30" s="23" t="s">
        <v>37</v>
      </c>
      <c r="G30" s="26"/>
      <c r="M30" s="8"/>
      <c r="N30" s="7"/>
    </row>
    <row r="31" spans="1:14" ht="27.75" customHeight="1">
      <c r="A31" s="21">
        <v>26</v>
      </c>
      <c r="B31" s="30" t="s">
        <v>32</v>
      </c>
      <c r="C31" s="25" t="s">
        <v>39</v>
      </c>
      <c r="D31" s="23" t="s">
        <v>37</v>
      </c>
      <c r="E31" s="22" t="s">
        <v>26</v>
      </c>
      <c r="F31" s="22" t="s">
        <v>31</v>
      </c>
      <c r="M31" s="8"/>
      <c r="N31" s="7"/>
    </row>
    <row r="32" spans="1:14" ht="24.75" customHeight="1">
      <c r="A32" s="21">
        <v>27</v>
      </c>
      <c r="B32" s="24" t="s">
        <v>48</v>
      </c>
      <c r="C32" s="25" t="s">
        <v>44</v>
      </c>
      <c r="D32" s="22" t="s">
        <v>31</v>
      </c>
      <c r="E32" s="22" t="s">
        <v>26</v>
      </c>
      <c r="F32" s="23" t="s">
        <v>33</v>
      </c>
      <c r="M32" s="8"/>
      <c r="N32" s="7"/>
    </row>
    <row r="33" spans="1:14" s="11" customFormat="1" ht="15.75" customHeight="1">
      <c r="A33" s="21">
        <v>28</v>
      </c>
      <c r="B33" s="24" t="s">
        <v>49</v>
      </c>
      <c r="C33" s="25" t="s">
        <v>44</v>
      </c>
      <c r="D33" s="23" t="s">
        <v>33</v>
      </c>
      <c r="E33" s="22" t="s">
        <v>26</v>
      </c>
      <c r="F33" s="23" t="s">
        <v>35</v>
      </c>
      <c r="M33" s="12"/>
      <c r="N33" s="13"/>
    </row>
    <row r="34" spans="1:14" ht="17.25" customHeight="1">
      <c r="A34" s="21">
        <v>29</v>
      </c>
      <c r="B34" s="31" t="s">
        <v>50</v>
      </c>
      <c r="C34" s="25" t="s">
        <v>44</v>
      </c>
      <c r="D34" s="23" t="s">
        <v>35</v>
      </c>
      <c r="E34" s="22" t="s">
        <v>26</v>
      </c>
      <c r="F34" s="23" t="s">
        <v>37</v>
      </c>
      <c r="G34" s="4"/>
      <c r="M34" s="8"/>
      <c r="N34" s="7"/>
    </row>
    <row r="35" spans="1:14" ht="24" customHeight="1">
      <c r="A35" s="21">
        <v>30</v>
      </c>
      <c r="B35" s="31" t="s">
        <v>46</v>
      </c>
      <c r="C35" s="25" t="s">
        <v>44</v>
      </c>
      <c r="D35" s="23" t="s">
        <v>37</v>
      </c>
      <c r="E35" s="22" t="s">
        <v>25</v>
      </c>
      <c r="F35" s="22" t="s">
        <v>31</v>
      </c>
      <c r="G35" s="1"/>
      <c r="M35" s="8"/>
      <c r="N35" s="7"/>
    </row>
    <row r="36" spans="1:14" ht="26.25" customHeight="1">
      <c r="A36" s="21">
        <v>31</v>
      </c>
      <c r="B36" s="24" t="s">
        <v>34</v>
      </c>
      <c r="C36" s="25" t="s">
        <v>75</v>
      </c>
      <c r="D36" s="22" t="s">
        <v>31</v>
      </c>
      <c r="E36" s="22" t="s">
        <v>25</v>
      </c>
      <c r="F36" s="23" t="s">
        <v>33</v>
      </c>
      <c r="G36" s="1"/>
      <c r="M36" s="8"/>
      <c r="N36" s="7"/>
    </row>
    <row r="37" spans="1:14" ht="15.75" customHeight="1">
      <c r="A37" s="21">
        <v>32</v>
      </c>
      <c r="B37" s="24" t="s">
        <v>36</v>
      </c>
      <c r="C37" s="25" t="s">
        <v>75</v>
      </c>
      <c r="D37" s="23" t="s">
        <v>33</v>
      </c>
      <c r="E37" s="22" t="s">
        <v>25</v>
      </c>
      <c r="F37" s="23" t="s">
        <v>35</v>
      </c>
      <c r="G37" s="1"/>
      <c r="M37" s="8"/>
      <c r="N37" s="7"/>
    </row>
    <row r="38" spans="1:14" ht="19.5" customHeight="1">
      <c r="A38" s="21">
        <v>33</v>
      </c>
      <c r="B38" s="27" t="s">
        <v>53</v>
      </c>
      <c r="C38" s="25" t="s">
        <v>75</v>
      </c>
      <c r="D38" s="23" t="s">
        <v>35</v>
      </c>
      <c r="E38" s="22" t="s">
        <v>25</v>
      </c>
      <c r="F38" s="23" t="s">
        <v>37</v>
      </c>
      <c r="G38" s="1"/>
      <c r="M38" s="7"/>
      <c r="N38" s="7"/>
    </row>
    <row r="39" spans="1:14" s="11" customFormat="1" ht="15.75" customHeight="1">
      <c r="A39" s="21">
        <v>34</v>
      </c>
      <c r="B39" s="24" t="s">
        <v>54</v>
      </c>
      <c r="C39" s="25" t="s">
        <v>75</v>
      </c>
      <c r="D39" s="23" t="s">
        <v>37</v>
      </c>
      <c r="E39" s="22" t="s">
        <v>23</v>
      </c>
      <c r="F39" s="22" t="s">
        <v>31</v>
      </c>
      <c r="M39" s="12"/>
      <c r="N39" s="13"/>
    </row>
    <row r="40" spans="1:14" s="11" customFormat="1" ht="15.75" customHeight="1">
      <c r="A40" s="21">
        <v>35</v>
      </c>
      <c r="B40" s="24" t="s">
        <v>57</v>
      </c>
      <c r="C40" s="25" t="s">
        <v>24</v>
      </c>
      <c r="D40" s="22" t="s">
        <v>31</v>
      </c>
      <c r="E40" s="22" t="s">
        <v>23</v>
      </c>
      <c r="F40" s="23" t="s">
        <v>33</v>
      </c>
      <c r="M40" s="12"/>
      <c r="N40" s="13"/>
    </row>
    <row r="41" spans="1:6" ht="12.75">
      <c r="A41" s="28"/>
      <c r="B41" s="14"/>
      <c r="C41" s="6"/>
      <c r="D41" s="29"/>
      <c r="E41" s="6"/>
      <c r="F41" s="6"/>
    </row>
    <row r="42" spans="1:6" ht="29.25" customHeight="1">
      <c r="A42" s="84" t="s">
        <v>71</v>
      </c>
      <c r="B42" s="84"/>
      <c r="C42" s="84"/>
      <c r="D42" s="84"/>
      <c r="E42" s="84"/>
      <c r="F42" s="84"/>
    </row>
    <row r="43" spans="1:6" ht="13.5">
      <c r="A43" s="84" t="s">
        <v>72</v>
      </c>
      <c r="B43" s="84"/>
      <c r="C43" s="84"/>
      <c r="D43" s="84"/>
      <c r="E43" s="84"/>
      <c r="F43" s="84"/>
    </row>
    <row r="44" spans="1:6" ht="18" customHeight="1">
      <c r="A44" s="84"/>
      <c r="B44" s="84"/>
      <c r="C44" s="84"/>
      <c r="D44" s="84"/>
      <c r="E44" s="84"/>
      <c r="F44" s="84"/>
    </row>
    <row r="45" ht="12.75">
      <c r="B45" s="18"/>
    </row>
    <row r="46" ht="12.75">
      <c r="B46" s="18"/>
    </row>
    <row r="47" ht="12.75">
      <c r="B47" s="18"/>
    </row>
    <row r="51" spans="1:7" ht="12.75">
      <c r="A51" s="8"/>
      <c r="B51" s="8"/>
      <c r="C51" s="8"/>
      <c r="D51" s="8"/>
      <c r="E51" s="8"/>
      <c r="F51" s="8"/>
      <c r="G51" s="1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C58" s="8"/>
      <c r="D58" s="8"/>
      <c r="E58" s="8"/>
      <c r="F58" s="8"/>
    </row>
    <row r="59" spans="1:6" ht="12.75">
      <c r="A59" s="8"/>
      <c r="C59" s="8"/>
      <c r="D59" s="8"/>
      <c r="E59" s="8"/>
      <c r="F59" s="8"/>
    </row>
    <row r="60" spans="1:6" ht="12.75">
      <c r="A60" s="8"/>
      <c r="C60" s="8"/>
      <c r="D60" s="8"/>
      <c r="E60" s="8"/>
      <c r="F60" s="8"/>
    </row>
  </sheetData>
  <sheetProtection/>
  <mergeCells count="7">
    <mergeCell ref="A42:F42"/>
    <mergeCell ref="A44:F44"/>
    <mergeCell ref="A43:F43"/>
    <mergeCell ref="B4:B5"/>
    <mergeCell ref="A4:A5"/>
    <mergeCell ref="E4:F4"/>
    <mergeCell ref="C4:D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72"/>
  <sheetViews>
    <sheetView tabSelected="1" zoomScaleSheetLayoutView="50" zoomScalePageLayoutView="50" workbookViewId="0" topLeftCell="A1">
      <selection activeCell="B21" sqref="B21:B34"/>
    </sheetView>
  </sheetViews>
  <sheetFormatPr defaultColWidth="9.00390625" defaultRowHeight="12.75"/>
  <cols>
    <col min="1" max="1" width="3.125" style="0" customWidth="1"/>
    <col min="2" max="2" width="18.375" style="43" customWidth="1"/>
    <col min="3" max="3" width="22.375" style="0" customWidth="1"/>
    <col min="4" max="4" width="12.375" style="0" customWidth="1"/>
    <col min="5" max="5" width="31.3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10.00390625" style="0" customWidth="1"/>
    <col min="11" max="11" width="9.375" style="0" customWidth="1"/>
    <col min="12" max="12" width="9.875" style="0" customWidth="1"/>
    <col min="13" max="13" width="6.875" style="0" customWidth="1"/>
    <col min="14" max="14" width="7.875" style="0" customWidth="1"/>
    <col min="15" max="15" width="8.875" style="0" customWidth="1"/>
    <col min="16" max="16" width="6.625" style="0" customWidth="1"/>
    <col min="17" max="17" width="10.00390625" style="0" bestFit="1" customWidth="1"/>
    <col min="18" max="18" width="11.125" style="0" customWidth="1"/>
    <col min="19" max="19" width="11.75390625" style="0" customWidth="1"/>
    <col min="20" max="20" width="11.375" style="0" customWidth="1"/>
  </cols>
  <sheetData>
    <row r="1" spans="1:20" ht="15">
      <c r="A1" s="35" t="s">
        <v>88</v>
      </c>
      <c r="B1" s="39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5" t="s">
        <v>27</v>
      </c>
      <c r="O1" s="35"/>
      <c r="P1" s="35"/>
      <c r="Q1" s="35"/>
      <c r="R1" s="35"/>
      <c r="S1" s="36"/>
      <c r="T1" s="36"/>
    </row>
    <row r="2" spans="1:20" ht="15">
      <c r="A2" s="35" t="s">
        <v>95</v>
      </c>
      <c r="B2" s="39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5" t="s">
        <v>93</v>
      </c>
      <c r="O2" s="35"/>
      <c r="P2" s="35"/>
      <c r="Q2" s="35"/>
      <c r="R2" s="35"/>
      <c r="S2" s="36"/>
      <c r="T2" s="36"/>
    </row>
    <row r="3" spans="1:53" ht="15">
      <c r="A3" s="35" t="s">
        <v>175</v>
      </c>
      <c r="B3" s="36"/>
      <c r="C3" s="35"/>
      <c r="D3" s="35"/>
      <c r="E3" s="36"/>
      <c r="F3" s="36"/>
      <c r="G3" s="75"/>
      <c r="H3" s="36"/>
      <c r="I3" s="36"/>
      <c r="J3" s="36"/>
      <c r="K3" s="76"/>
      <c r="L3" s="36"/>
      <c r="M3" s="36"/>
      <c r="N3" s="35" t="s">
        <v>175</v>
      </c>
      <c r="O3" s="35"/>
      <c r="P3" s="35"/>
      <c r="Q3" s="35"/>
      <c r="R3" s="35"/>
      <c r="S3" s="3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20" ht="15">
      <c r="A4" s="35"/>
      <c r="B4" s="39"/>
      <c r="C4" s="35"/>
      <c r="D4" s="35"/>
      <c r="E4" s="36"/>
      <c r="F4" s="91" t="s">
        <v>99</v>
      </c>
      <c r="G4" s="91"/>
      <c r="H4" s="91"/>
      <c r="I4" s="91"/>
      <c r="J4" s="91"/>
      <c r="K4" s="36"/>
      <c r="L4" s="36"/>
      <c r="M4" s="36"/>
      <c r="N4" s="35"/>
      <c r="O4" s="35"/>
      <c r="P4" s="35"/>
      <c r="Q4" s="35"/>
      <c r="R4" s="35"/>
      <c r="S4" s="36"/>
      <c r="T4" s="36"/>
    </row>
    <row r="5" spans="1:20" ht="15">
      <c r="A5" s="35" t="s">
        <v>96</v>
      </c>
      <c r="B5" s="39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45" t="s">
        <v>97</v>
      </c>
      <c r="O5" s="35"/>
      <c r="P5" s="35"/>
      <c r="Q5" s="35"/>
      <c r="R5" s="35"/>
      <c r="S5" s="36"/>
      <c r="T5" s="36"/>
    </row>
    <row r="6" spans="1:20" ht="15">
      <c r="A6" s="35"/>
      <c r="B6" s="39"/>
      <c r="C6" s="35"/>
      <c r="D6" s="35"/>
      <c r="E6" s="91" t="s">
        <v>90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36"/>
      <c r="Q6" s="36"/>
      <c r="R6" s="36"/>
      <c r="S6" s="36"/>
      <c r="T6" s="36"/>
    </row>
    <row r="7" spans="1:20" ht="15">
      <c r="A7" s="36"/>
      <c r="B7" s="39"/>
      <c r="C7" s="36"/>
      <c r="D7" s="36"/>
      <c r="E7" s="91" t="s">
        <v>98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36"/>
      <c r="Q7" s="36"/>
      <c r="R7" s="36"/>
      <c r="S7" s="36"/>
      <c r="T7" s="36"/>
    </row>
    <row r="8" spans="1:20" ht="15">
      <c r="A8" s="36"/>
      <c r="B8" s="3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">
      <c r="A9" s="36"/>
      <c r="B9" s="39"/>
      <c r="C9" s="36"/>
      <c r="D9" s="36"/>
      <c r="E9" s="36"/>
      <c r="F9" s="36"/>
      <c r="G9" s="36"/>
      <c r="H9" s="36"/>
      <c r="I9" s="36"/>
      <c r="J9" s="36"/>
      <c r="K9" s="36"/>
      <c r="L9" s="36" t="s">
        <v>8</v>
      </c>
      <c r="M9" s="36"/>
      <c r="O9" s="36"/>
      <c r="P9" s="36"/>
      <c r="Q9" s="36"/>
      <c r="R9" s="36"/>
      <c r="S9" s="36"/>
      <c r="T9" s="36"/>
    </row>
    <row r="10" spans="1:20" ht="15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36" t="s">
        <v>94</v>
      </c>
      <c r="M10" s="36"/>
      <c r="O10" s="36"/>
      <c r="P10" s="36"/>
      <c r="Q10" s="36"/>
      <c r="R10" s="36"/>
      <c r="S10" s="36"/>
      <c r="T10" s="36"/>
    </row>
    <row r="11" spans="1:20" ht="15">
      <c r="A11" s="36"/>
      <c r="B11" s="39"/>
      <c r="C11" s="36"/>
      <c r="D11" s="36"/>
      <c r="E11" s="36"/>
      <c r="F11" s="36"/>
      <c r="G11" s="36"/>
      <c r="H11" s="36"/>
      <c r="I11" s="36"/>
      <c r="J11" s="36"/>
      <c r="K11" s="36"/>
      <c r="L11" s="36" t="s">
        <v>9</v>
      </c>
      <c r="M11" s="36"/>
      <c r="O11" s="36" t="s">
        <v>163</v>
      </c>
      <c r="P11" s="36"/>
      <c r="Q11" s="36"/>
      <c r="R11" s="36"/>
      <c r="S11" s="36"/>
      <c r="T11" s="36"/>
    </row>
    <row r="12" spans="1:20" ht="1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36" t="s">
        <v>7</v>
      </c>
      <c r="M12" s="36"/>
      <c r="O12" s="36"/>
      <c r="P12" s="36">
        <v>1</v>
      </c>
      <c r="Q12" s="36"/>
      <c r="R12" s="36"/>
      <c r="S12" s="36"/>
      <c r="T12" s="36"/>
    </row>
    <row r="13" spans="1:20" ht="15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36" t="s">
        <v>10</v>
      </c>
      <c r="M13" s="36"/>
      <c r="O13" s="36"/>
      <c r="P13" s="36">
        <v>10</v>
      </c>
      <c r="Q13" s="36"/>
      <c r="R13" s="36"/>
      <c r="S13" s="36"/>
      <c r="T13" s="36"/>
    </row>
    <row r="14" spans="1:20" ht="15">
      <c r="A14" s="36"/>
      <c r="B14" s="39"/>
      <c r="C14" s="36"/>
      <c r="D14" s="36"/>
      <c r="E14" s="36"/>
      <c r="F14" s="36"/>
      <c r="G14" s="36"/>
      <c r="H14" s="36"/>
      <c r="I14" s="36"/>
      <c r="J14" s="36"/>
      <c r="K14" s="36"/>
      <c r="L14" s="36" t="s">
        <v>5</v>
      </c>
      <c r="M14" s="36"/>
      <c r="O14" s="36"/>
      <c r="P14" s="36">
        <v>10</v>
      </c>
      <c r="Q14" s="36"/>
      <c r="R14" s="36"/>
      <c r="S14" s="36"/>
      <c r="T14" s="36"/>
    </row>
    <row r="15" spans="1:20" ht="15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36" t="s">
        <v>6</v>
      </c>
      <c r="M15" s="36"/>
      <c r="O15" s="36"/>
      <c r="P15" s="36"/>
      <c r="Q15" s="36"/>
      <c r="R15" s="36"/>
      <c r="S15" s="36"/>
      <c r="T15" s="36"/>
    </row>
    <row r="16" spans="1:20" ht="15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11</v>
      </c>
      <c r="M16" s="36"/>
      <c r="O16" s="36"/>
      <c r="P16" s="36">
        <v>147.8</v>
      </c>
      <c r="Q16" s="36"/>
      <c r="R16" s="36"/>
      <c r="S16" s="36"/>
      <c r="T16" s="36"/>
    </row>
    <row r="17" spans="1:20" ht="15">
      <c r="A17" s="36"/>
      <c r="B17" s="39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28.5" customHeight="1">
      <c r="A18" s="90" t="s">
        <v>0</v>
      </c>
      <c r="B18" s="93" t="s">
        <v>12</v>
      </c>
      <c r="C18" s="90" t="s">
        <v>13</v>
      </c>
      <c r="D18" s="90" t="s">
        <v>14</v>
      </c>
      <c r="E18" s="90" t="s">
        <v>28</v>
      </c>
      <c r="F18" s="90" t="s">
        <v>15</v>
      </c>
      <c r="G18" s="90" t="s">
        <v>16</v>
      </c>
      <c r="H18" s="90" t="s">
        <v>81</v>
      </c>
      <c r="I18" s="90" t="s">
        <v>82</v>
      </c>
      <c r="J18" s="90" t="s">
        <v>87</v>
      </c>
      <c r="K18" s="90" t="s">
        <v>17</v>
      </c>
      <c r="L18" s="90" t="s">
        <v>83</v>
      </c>
      <c r="M18" s="90" t="s">
        <v>18</v>
      </c>
      <c r="N18" s="90"/>
      <c r="O18" s="90"/>
      <c r="P18" s="90"/>
      <c r="Q18" s="90"/>
      <c r="R18" s="90"/>
      <c r="S18" s="90" t="s">
        <v>100</v>
      </c>
      <c r="T18" s="90" t="s">
        <v>79</v>
      </c>
    </row>
    <row r="19" spans="1:20" ht="51.75" customHeight="1">
      <c r="A19" s="90"/>
      <c r="B19" s="93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 t="s">
        <v>77</v>
      </c>
      <c r="N19" s="90" t="s">
        <v>78</v>
      </c>
      <c r="O19" s="90" t="s">
        <v>80</v>
      </c>
      <c r="P19" s="90"/>
      <c r="Q19" s="90"/>
      <c r="R19" s="94" t="s">
        <v>92</v>
      </c>
      <c r="S19" s="90"/>
      <c r="T19" s="90"/>
    </row>
    <row r="20" spans="1:20" ht="36" customHeight="1">
      <c r="A20" s="90"/>
      <c r="B20" s="93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48" t="s">
        <v>84</v>
      </c>
      <c r="P20" s="48" t="s">
        <v>91</v>
      </c>
      <c r="Q20" s="48" t="s">
        <v>85</v>
      </c>
      <c r="R20" s="95"/>
      <c r="S20" s="90"/>
      <c r="T20" s="90"/>
    </row>
    <row r="21" spans="1:20" ht="53.25" customHeight="1">
      <c r="A21" s="47">
        <v>1</v>
      </c>
      <c r="B21" s="47"/>
      <c r="C21" s="47" t="s">
        <v>101</v>
      </c>
      <c r="D21" s="47" t="s">
        <v>86</v>
      </c>
      <c r="E21" s="47" t="s">
        <v>102</v>
      </c>
      <c r="F21" s="47" t="s">
        <v>103</v>
      </c>
      <c r="G21" s="77" t="s">
        <v>104</v>
      </c>
      <c r="H21" s="77" t="s">
        <v>105</v>
      </c>
      <c r="I21" s="77">
        <v>93971</v>
      </c>
      <c r="J21" s="78">
        <f>I21/72</f>
        <v>1305.1527777777778</v>
      </c>
      <c r="K21" s="77">
        <v>7</v>
      </c>
      <c r="L21" s="79">
        <f>J21*K21</f>
        <v>9136.069444444445</v>
      </c>
      <c r="M21" s="77"/>
      <c r="N21" s="77"/>
      <c r="O21" s="77"/>
      <c r="P21" s="77"/>
      <c r="Q21" s="77"/>
      <c r="R21" s="51">
        <v>688</v>
      </c>
      <c r="S21" s="51">
        <f>L21*10%</f>
        <v>913.6069444444446</v>
      </c>
      <c r="T21" s="51">
        <f>S21+R21+Q21+N21+M21+L21</f>
        <v>10737.676388888889</v>
      </c>
    </row>
    <row r="22" spans="1:20" ht="57.75" customHeight="1">
      <c r="A22" s="47">
        <v>2</v>
      </c>
      <c r="B22" s="47"/>
      <c r="C22" s="47" t="s">
        <v>106</v>
      </c>
      <c r="D22" s="57" t="s">
        <v>86</v>
      </c>
      <c r="E22" s="58" t="s">
        <v>107</v>
      </c>
      <c r="F22" s="59" t="s">
        <v>108</v>
      </c>
      <c r="G22" s="80" t="s">
        <v>109</v>
      </c>
      <c r="H22" s="77" t="s">
        <v>105</v>
      </c>
      <c r="I22" s="77">
        <v>82468</v>
      </c>
      <c r="J22" s="78">
        <f aca="true" t="shared" si="0" ref="J22:J35">I22/72</f>
        <v>1145.388888888889</v>
      </c>
      <c r="K22" s="77">
        <v>2</v>
      </c>
      <c r="L22" s="79">
        <f aca="true" t="shared" si="1" ref="L22:L36">J22*K22</f>
        <v>2290.777777777778</v>
      </c>
      <c r="M22" s="77"/>
      <c r="N22" s="77"/>
      <c r="O22" s="77"/>
      <c r="P22" s="77"/>
      <c r="Q22" s="77"/>
      <c r="R22" s="51">
        <v>197</v>
      </c>
      <c r="S22" s="51">
        <f>L22*10%</f>
        <v>229.07777777777778</v>
      </c>
      <c r="T22" s="51">
        <f aca="true" t="shared" si="2" ref="T22:T36">S22+R22+Q22+N22+M22+L22</f>
        <v>2716.855555555556</v>
      </c>
    </row>
    <row r="23" spans="1:20" ht="71.25" customHeight="1">
      <c r="A23" s="47">
        <v>3</v>
      </c>
      <c r="B23" s="52"/>
      <c r="C23" s="52" t="s">
        <v>110</v>
      </c>
      <c r="D23" s="47" t="s">
        <v>86</v>
      </c>
      <c r="E23" s="52" t="s">
        <v>111</v>
      </c>
      <c r="F23" s="57" t="s">
        <v>112</v>
      </c>
      <c r="G23" s="81" t="s">
        <v>113</v>
      </c>
      <c r="H23" s="77" t="s">
        <v>105</v>
      </c>
      <c r="I23" s="77">
        <v>85653</v>
      </c>
      <c r="J23" s="78">
        <f t="shared" si="0"/>
        <v>1189.625</v>
      </c>
      <c r="K23" s="77">
        <v>3.6</v>
      </c>
      <c r="L23" s="79">
        <f t="shared" si="1"/>
        <v>4282.650000000001</v>
      </c>
      <c r="M23" s="77"/>
      <c r="N23" s="77"/>
      <c r="O23" s="77"/>
      <c r="P23" s="77"/>
      <c r="Q23" s="77"/>
      <c r="R23" s="51">
        <v>354</v>
      </c>
      <c r="S23" s="51">
        <f aca="true" t="shared" si="3" ref="S23:S36">L23*10%</f>
        <v>428.2650000000001</v>
      </c>
      <c r="T23" s="51">
        <f t="shared" si="2"/>
        <v>5064.915000000001</v>
      </c>
    </row>
    <row r="24" spans="1:20" ht="66" customHeight="1">
      <c r="A24" s="47">
        <v>4</v>
      </c>
      <c r="B24" s="52"/>
      <c r="C24" s="47" t="s">
        <v>114</v>
      </c>
      <c r="D24" s="47" t="s">
        <v>86</v>
      </c>
      <c r="E24" s="52" t="s">
        <v>115</v>
      </c>
      <c r="F24" s="63" t="s">
        <v>116</v>
      </c>
      <c r="G24" s="81" t="s">
        <v>117</v>
      </c>
      <c r="H24" s="77" t="s">
        <v>105</v>
      </c>
      <c r="I24" s="77">
        <v>90609</v>
      </c>
      <c r="J24" s="78">
        <f t="shared" si="0"/>
        <v>1258.4583333333333</v>
      </c>
      <c r="K24" s="77">
        <f>3.4+7.2</f>
        <v>10.6</v>
      </c>
      <c r="L24" s="79">
        <f t="shared" si="1"/>
        <v>13339.658333333333</v>
      </c>
      <c r="M24" s="77"/>
      <c r="N24" s="77"/>
      <c r="O24" s="77"/>
      <c r="P24" s="77"/>
      <c r="Q24" s="77"/>
      <c r="R24" s="51">
        <v>1042</v>
      </c>
      <c r="S24" s="51">
        <f t="shared" si="3"/>
        <v>1333.9658333333334</v>
      </c>
      <c r="T24" s="51">
        <f t="shared" si="2"/>
        <v>15715.624166666666</v>
      </c>
    </row>
    <row r="25" spans="1:20" ht="52.5" customHeight="1">
      <c r="A25" s="47">
        <v>5</v>
      </c>
      <c r="B25" s="52"/>
      <c r="C25" s="52" t="s">
        <v>118</v>
      </c>
      <c r="D25" s="47" t="s">
        <v>86</v>
      </c>
      <c r="E25" s="47" t="s">
        <v>119</v>
      </c>
      <c r="F25" s="73" t="s">
        <v>168</v>
      </c>
      <c r="G25" s="80" t="s">
        <v>120</v>
      </c>
      <c r="H25" s="77" t="s">
        <v>105</v>
      </c>
      <c r="I25" s="77">
        <v>77868</v>
      </c>
      <c r="J25" s="78">
        <f t="shared" si="0"/>
        <v>1081.5</v>
      </c>
      <c r="K25" s="77">
        <v>14.4</v>
      </c>
      <c r="L25" s="79">
        <f t="shared" si="1"/>
        <v>15573.6</v>
      </c>
      <c r="M25" s="77"/>
      <c r="N25" s="77"/>
      <c r="O25" s="77"/>
      <c r="P25" s="77"/>
      <c r="Q25" s="77"/>
      <c r="R25" s="51">
        <v>1416</v>
      </c>
      <c r="S25" s="51">
        <f t="shared" si="3"/>
        <v>1557.3600000000001</v>
      </c>
      <c r="T25" s="51">
        <f t="shared" si="2"/>
        <v>18546.96</v>
      </c>
    </row>
    <row r="26" spans="1:20" ht="39.75" customHeight="1">
      <c r="A26" s="47">
        <v>6</v>
      </c>
      <c r="B26" s="47"/>
      <c r="C26" s="47" t="s">
        <v>121</v>
      </c>
      <c r="D26" s="47" t="s">
        <v>86</v>
      </c>
      <c r="E26" s="52" t="s">
        <v>122</v>
      </c>
      <c r="F26" s="60" t="s">
        <v>123</v>
      </c>
      <c r="G26" s="81" t="s">
        <v>124</v>
      </c>
      <c r="H26" s="77" t="s">
        <v>105</v>
      </c>
      <c r="I26" s="77">
        <v>93971</v>
      </c>
      <c r="J26" s="78">
        <f t="shared" si="0"/>
        <v>1305.1527777777778</v>
      </c>
      <c r="K26" s="77">
        <f>7.2+12</f>
        <v>19.2</v>
      </c>
      <c r="L26" s="79">
        <f t="shared" si="1"/>
        <v>25058.933333333334</v>
      </c>
      <c r="M26" s="77"/>
      <c r="N26" s="77"/>
      <c r="O26" s="77">
        <v>20</v>
      </c>
      <c r="P26" s="77">
        <v>7.2</v>
      </c>
      <c r="Q26" s="77">
        <v>708</v>
      </c>
      <c r="R26" s="51">
        <v>1888</v>
      </c>
      <c r="S26" s="51">
        <f t="shared" si="3"/>
        <v>2505.8933333333334</v>
      </c>
      <c r="T26" s="51">
        <f t="shared" si="2"/>
        <v>30160.826666666668</v>
      </c>
    </row>
    <row r="27" spans="1:20" ht="68.25" customHeight="1">
      <c r="A27" s="47">
        <v>7</v>
      </c>
      <c r="B27" s="47"/>
      <c r="C27" s="47" t="s">
        <v>158</v>
      </c>
      <c r="D27" s="47" t="s">
        <v>86</v>
      </c>
      <c r="E27" s="68" t="s">
        <v>161</v>
      </c>
      <c r="F27" s="60" t="s">
        <v>159</v>
      </c>
      <c r="G27" s="81" t="s">
        <v>160</v>
      </c>
      <c r="H27" s="77" t="s">
        <v>105</v>
      </c>
      <c r="I27" s="77">
        <v>89016</v>
      </c>
      <c r="J27" s="78">
        <f t="shared" si="0"/>
        <v>1236.3333333333333</v>
      </c>
      <c r="K27" s="77"/>
      <c r="L27" s="79"/>
      <c r="M27" s="77">
        <v>4424</v>
      </c>
      <c r="N27" s="77"/>
      <c r="O27" s="77"/>
      <c r="P27" s="77"/>
      <c r="Q27" s="77"/>
      <c r="R27" s="51">
        <v>7079</v>
      </c>
      <c r="S27" s="51">
        <f t="shared" si="3"/>
        <v>0</v>
      </c>
      <c r="T27" s="51">
        <f t="shared" si="2"/>
        <v>11503</v>
      </c>
    </row>
    <row r="28" spans="1:20" ht="66.75" customHeight="1">
      <c r="A28" s="47">
        <v>8</v>
      </c>
      <c r="B28" s="52"/>
      <c r="C28" s="47" t="s">
        <v>128</v>
      </c>
      <c r="D28" s="47" t="s">
        <v>86</v>
      </c>
      <c r="E28" s="58" t="s">
        <v>125</v>
      </c>
      <c r="F28" s="58" t="s">
        <v>126</v>
      </c>
      <c r="G28" s="81" t="s">
        <v>127</v>
      </c>
      <c r="H28" s="77" t="s">
        <v>105</v>
      </c>
      <c r="I28" s="77">
        <v>87246</v>
      </c>
      <c r="J28" s="78">
        <f t="shared" si="0"/>
        <v>1211.75</v>
      </c>
      <c r="K28" s="77">
        <v>7.2</v>
      </c>
      <c r="L28" s="79">
        <f t="shared" si="1"/>
        <v>8724.6</v>
      </c>
      <c r="M28" s="77"/>
      <c r="N28" s="77"/>
      <c r="O28" s="77"/>
      <c r="P28" s="77"/>
      <c r="Q28" s="77"/>
      <c r="R28" s="51">
        <v>708</v>
      </c>
      <c r="S28" s="51">
        <f t="shared" si="3"/>
        <v>872.46</v>
      </c>
      <c r="T28" s="51">
        <f t="shared" si="2"/>
        <v>10305.060000000001</v>
      </c>
    </row>
    <row r="29" spans="1:20" ht="68.25" customHeight="1">
      <c r="A29" s="47">
        <v>9</v>
      </c>
      <c r="B29" s="52"/>
      <c r="C29" s="47" t="s">
        <v>129</v>
      </c>
      <c r="D29" s="47" t="s">
        <v>86</v>
      </c>
      <c r="E29" s="58" t="s">
        <v>130</v>
      </c>
      <c r="F29" s="57" t="s">
        <v>131</v>
      </c>
      <c r="G29" s="80" t="s">
        <v>132</v>
      </c>
      <c r="H29" s="77" t="s">
        <v>105</v>
      </c>
      <c r="I29" s="77">
        <v>90609</v>
      </c>
      <c r="J29" s="78">
        <f t="shared" si="0"/>
        <v>1258.4583333333333</v>
      </c>
      <c r="K29" s="77">
        <v>6.8</v>
      </c>
      <c r="L29" s="79">
        <f t="shared" si="1"/>
        <v>8557.516666666666</v>
      </c>
      <c r="M29" s="77"/>
      <c r="N29" s="77"/>
      <c r="O29" s="77"/>
      <c r="P29" s="77"/>
      <c r="Q29" s="77"/>
      <c r="R29" s="51">
        <v>669</v>
      </c>
      <c r="S29" s="51">
        <f t="shared" si="3"/>
        <v>855.7516666666667</v>
      </c>
      <c r="T29" s="51">
        <f t="shared" si="2"/>
        <v>10082.268333333333</v>
      </c>
    </row>
    <row r="30" spans="1:20" ht="48.75" customHeight="1">
      <c r="A30" s="47">
        <v>10</v>
      </c>
      <c r="B30" s="47"/>
      <c r="C30" s="47" t="s">
        <v>133</v>
      </c>
      <c r="D30" s="47" t="s">
        <v>86</v>
      </c>
      <c r="E30" s="47" t="s">
        <v>134</v>
      </c>
      <c r="F30" s="47" t="s">
        <v>135</v>
      </c>
      <c r="G30" s="77" t="s">
        <v>136</v>
      </c>
      <c r="H30" s="77" t="s">
        <v>105</v>
      </c>
      <c r="I30" s="77">
        <v>89016</v>
      </c>
      <c r="J30" s="78">
        <f t="shared" si="0"/>
        <v>1236.3333333333333</v>
      </c>
      <c r="K30" s="77">
        <v>6.8</v>
      </c>
      <c r="L30" s="79">
        <f t="shared" si="1"/>
        <v>8407.066666666666</v>
      </c>
      <c r="M30" s="77"/>
      <c r="N30" s="77"/>
      <c r="O30" s="77">
        <v>20</v>
      </c>
      <c r="P30" s="77">
        <v>6.8</v>
      </c>
      <c r="Q30" s="77">
        <v>334</v>
      </c>
      <c r="R30" s="51">
        <v>669</v>
      </c>
      <c r="S30" s="51">
        <f t="shared" si="3"/>
        <v>840.7066666666666</v>
      </c>
      <c r="T30" s="51">
        <f t="shared" si="2"/>
        <v>10250.773333333333</v>
      </c>
    </row>
    <row r="31" spans="1:20" ht="65.25" customHeight="1">
      <c r="A31" s="47">
        <v>11</v>
      </c>
      <c r="B31" s="64"/>
      <c r="C31" s="47" t="s">
        <v>137</v>
      </c>
      <c r="D31" s="47" t="s">
        <v>86</v>
      </c>
      <c r="E31" s="52" t="s">
        <v>138</v>
      </c>
      <c r="F31" s="60" t="s">
        <v>139</v>
      </c>
      <c r="G31" s="81" t="s">
        <v>140</v>
      </c>
      <c r="H31" s="77" t="s">
        <v>105</v>
      </c>
      <c r="I31" s="77">
        <v>89016</v>
      </c>
      <c r="J31" s="78">
        <f t="shared" si="0"/>
        <v>1236.3333333333333</v>
      </c>
      <c r="K31" s="77">
        <v>8.4</v>
      </c>
      <c r="L31" s="79">
        <f t="shared" si="1"/>
        <v>10385.199999999999</v>
      </c>
      <c r="M31" s="77"/>
      <c r="N31" s="77"/>
      <c r="O31" s="77"/>
      <c r="P31" s="77"/>
      <c r="Q31" s="77"/>
      <c r="R31" s="51">
        <v>826</v>
      </c>
      <c r="S31" s="51">
        <f t="shared" si="3"/>
        <v>1038.52</v>
      </c>
      <c r="T31" s="51">
        <f t="shared" si="2"/>
        <v>12249.72</v>
      </c>
    </row>
    <row r="32" spans="1:20" ht="66.75" customHeight="1">
      <c r="A32" s="47">
        <v>12</v>
      </c>
      <c r="B32" s="47"/>
      <c r="C32" s="47" t="s">
        <v>141</v>
      </c>
      <c r="D32" s="47" t="s">
        <v>86</v>
      </c>
      <c r="E32" s="52" t="s">
        <v>142</v>
      </c>
      <c r="F32" s="60" t="s">
        <v>143</v>
      </c>
      <c r="G32" s="81" t="s">
        <v>132</v>
      </c>
      <c r="H32" s="77" t="s">
        <v>105</v>
      </c>
      <c r="I32" s="77">
        <v>90609</v>
      </c>
      <c r="J32" s="78">
        <f t="shared" si="0"/>
        <v>1258.4583333333333</v>
      </c>
      <c r="K32" s="77">
        <v>6.8</v>
      </c>
      <c r="L32" s="79">
        <f t="shared" si="1"/>
        <v>8557.516666666666</v>
      </c>
      <c r="M32" s="77"/>
      <c r="N32" s="77"/>
      <c r="O32" s="77">
        <v>25</v>
      </c>
      <c r="P32" s="77">
        <v>6.8</v>
      </c>
      <c r="Q32" s="77">
        <v>418</v>
      </c>
      <c r="R32" s="51">
        <v>669</v>
      </c>
      <c r="S32" s="51">
        <f t="shared" si="3"/>
        <v>855.7516666666667</v>
      </c>
      <c r="T32" s="51">
        <f t="shared" si="2"/>
        <v>10500.268333333333</v>
      </c>
    </row>
    <row r="33" spans="1:20" ht="63">
      <c r="A33" s="47">
        <v>13</v>
      </c>
      <c r="B33" s="52"/>
      <c r="C33" s="47" t="s">
        <v>144</v>
      </c>
      <c r="D33" s="47" t="s">
        <v>86</v>
      </c>
      <c r="E33" s="58" t="s">
        <v>145</v>
      </c>
      <c r="F33" s="57" t="s">
        <v>146</v>
      </c>
      <c r="G33" s="82" t="s">
        <v>113</v>
      </c>
      <c r="H33" s="77" t="s">
        <v>105</v>
      </c>
      <c r="I33" s="77">
        <v>85653</v>
      </c>
      <c r="J33" s="78">
        <f t="shared" si="0"/>
        <v>1189.625</v>
      </c>
      <c r="K33" s="77">
        <f>9.6+7.2+14.8</f>
        <v>31.6</v>
      </c>
      <c r="L33" s="79">
        <f t="shared" si="1"/>
        <v>37592.15</v>
      </c>
      <c r="M33" s="83"/>
      <c r="N33" s="83"/>
      <c r="O33" s="77"/>
      <c r="P33" s="77"/>
      <c r="Q33" s="77"/>
      <c r="R33" s="51">
        <v>3107</v>
      </c>
      <c r="S33" s="51">
        <f t="shared" si="3"/>
        <v>3759.215</v>
      </c>
      <c r="T33" s="51">
        <f t="shared" si="2"/>
        <v>44458.365000000005</v>
      </c>
    </row>
    <row r="34" spans="1:20" ht="50.25" customHeight="1">
      <c r="A34" s="47">
        <v>14</v>
      </c>
      <c r="B34" s="47"/>
      <c r="C34" s="47" t="s">
        <v>148</v>
      </c>
      <c r="D34" s="47" t="s">
        <v>86</v>
      </c>
      <c r="E34" s="47" t="s">
        <v>149</v>
      </c>
      <c r="F34" s="47" t="s">
        <v>150</v>
      </c>
      <c r="G34" s="77" t="s">
        <v>151</v>
      </c>
      <c r="H34" s="77" t="s">
        <v>105</v>
      </c>
      <c r="I34" s="77">
        <v>87246</v>
      </c>
      <c r="J34" s="78">
        <f t="shared" si="0"/>
        <v>1211.75</v>
      </c>
      <c r="K34" s="77">
        <v>7.2</v>
      </c>
      <c r="L34" s="79">
        <f t="shared" si="1"/>
        <v>8724.6</v>
      </c>
      <c r="M34" s="77"/>
      <c r="N34" s="77"/>
      <c r="O34" s="77"/>
      <c r="P34" s="77"/>
      <c r="Q34" s="77"/>
      <c r="R34" s="51">
        <v>708</v>
      </c>
      <c r="S34" s="51">
        <f t="shared" si="3"/>
        <v>872.46</v>
      </c>
      <c r="T34" s="51">
        <f t="shared" si="2"/>
        <v>10305.060000000001</v>
      </c>
    </row>
    <row r="35" spans="1:20" ht="39" customHeight="1">
      <c r="A35" s="47">
        <v>15</v>
      </c>
      <c r="B35" s="52" t="s">
        <v>147</v>
      </c>
      <c r="C35" s="47" t="s">
        <v>162</v>
      </c>
      <c r="D35" s="57" t="s">
        <v>86</v>
      </c>
      <c r="E35" s="54"/>
      <c r="F35" s="65"/>
      <c r="G35" s="82" t="s">
        <v>152</v>
      </c>
      <c r="H35" s="77" t="s">
        <v>105</v>
      </c>
      <c r="I35" s="77">
        <v>85653</v>
      </c>
      <c r="J35" s="78">
        <f t="shared" si="0"/>
        <v>1189.625</v>
      </c>
      <c r="K35" s="77">
        <v>8</v>
      </c>
      <c r="L35" s="79">
        <f t="shared" si="1"/>
        <v>9517</v>
      </c>
      <c r="M35" s="77"/>
      <c r="N35" s="77"/>
      <c r="O35" s="77"/>
      <c r="P35" s="77"/>
      <c r="Q35" s="77"/>
      <c r="R35" s="51">
        <v>787</v>
      </c>
      <c r="S35" s="51">
        <f t="shared" si="3"/>
        <v>951.7</v>
      </c>
      <c r="T35" s="51">
        <f t="shared" si="2"/>
        <v>11255.7</v>
      </c>
    </row>
    <row r="36" spans="1:20" ht="22.5" customHeight="1">
      <c r="A36" s="47">
        <v>16</v>
      </c>
      <c r="B36" s="52" t="s">
        <v>147</v>
      </c>
      <c r="C36" s="52" t="s">
        <v>89</v>
      </c>
      <c r="D36" s="47" t="s">
        <v>86</v>
      </c>
      <c r="E36" s="52"/>
      <c r="F36" s="66"/>
      <c r="G36" s="82" t="s">
        <v>152</v>
      </c>
      <c r="H36" s="77" t="s">
        <v>105</v>
      </c>
      <c r="I36" s="77">
        <v>85653</v>
      </c>
      <c r="J36" s="78">
        <f>I36/72</f>
        <v>1189.625</v>
      </c>
      <c r="K36" s="77">
        <v>8.2</v>
      </c>
      <c r="L36" s="79">
        <f t="shared" si="1"/>
        <v>9754.925</v>
      </c>
      <c r="M36" s="77"/>
      <c r="N36" s="77"/>
      <c r="O36" s="77"/>
      <c r="P36" s="77"/>
      <c r="Q36" s="77"/>
      <c r="R36" s="51">
        <v>806</v>
      </c>
      <c r="S36" s="51">
        <f t="shared" si="3"/>
        <v>975.4925</v>
      </c>
      <c r="T36" s="51">
        <f t="shared" si="2"/>
        <v>11536.4175</v>
      </c>
    </row>
    <row r="37" spans="1:20" ht="15.75">
      <c r="A37" s="46"/>
      <c r="B37" s="69" t="s">
        <v>167</v>
      </c>
      <c r="C37" s="70"/>
      <c r="D37" s="70"/>
      <c r="E37" s="70"/>
      <c r="F37" s="70"/>
      <c r="G37" s="70"/>
      <c r="H37" s="70"/>
      <c r="I37" s="70"/>
      <c r="J37" s="71"/>
      <c r="K37" s="70">
        <f>K21+K22+K23+K24+K25+K26+K28+K29+K30+K31+K32+K33+K34+K35+K36</f>
        <v>147.79999999999998</v>
      </c>
      <c r="L37" s="72">
        <f>L21+L22+L23+L24+L25+L26+L28+L29+L30+L31+L32+L33+L34+L35+L36+L27</f>
        <v>179902.26388888888</v>
      </c>
      <c r="M37" s="72">
        <f aca="true" t="shared" si="4" ref="M37:T37">M21+M22+M23+M24+M25+M26+M28+M29+M30+M31+M32+M33+M34+M35+M36+M27</f>
        <v>4424</v>
      </c>
      <c r="N37" s="72">
        <f t="shared" si="4"/>
        <v>0</v>
      </c>
      <c r="O37" s="72"/>
      <c r="P37" s="72"/>
      <c r="Q37" s="72">
        <f t="shared" si="4"/>
        <v>1460</v>
      </c>
      <c r="R37" s="72">
        <f t="shared" si="4"/>
        <v>21613</v>
      </c>
      <c r="S37" s="72">
        <f t="shared" si="4"/>
        <v>17990.226388888892</v>
      </c>
      <c r="T37" s="72">
        <f t="shared" si="4"/>
        <v>225389.4902777778</v>
      </c>
    </row>
    <row r="38" spans="1:20" ht="12.75">
      <c r="A38" s="17"/>
      <c r="B38" s="96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37"/>
      <c r="S38" s="15"/>
      <c r="T38" s="15"/>
    </row>
    <row r="39" spans="1:20" ht="12.75">
      <c r="A39" s="17"/>
      <c r="B39" s="44"/>
      <c r="C39" s="4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15"/>
      <c r="T39" s="15"/>
    </row>
    <row r="40" spans="1:20" ht="20.25" customHeight="1">
      <c r="A40" s="17"/>
      <c r="B40" s="44" t="s">
        <v>153</v>
      </c>
      <c r="C40" s="89" t="s">
        <v>154</v>
      </c>
      <c r="D40" s="89"/>
      <c r="E40" s="44"/>
      <c r="F40" s="44" t="s">
        <v>155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15"/>
      <c r="T40" s="15"/>
    </row>
    <row r="41" spans="1:20" ht="12.75">
      <c r="A41" s="17"/>
      <c r="B41" s="44"/>
      <c r="C41" s="89" t="s">
        <v>156</v>
      </c>
      <c r="D41" s="89"/>
      <c r="E41" s="44"/>
      <c r="F41" s="44" t="s">
        <v>157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38"/>
      <c r="S41" s="15"/>
      <c r="T41" s="15"/>
    </row>
    <row r="42" spans="1:20" ht="12.75">
      <c r="A42" s="15"/>
      <c r="B42" s="16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B43" s="92"/>
      <c r="C43" s="92"/>
      <c r="D43" s="92"/>
      <c r="E43" s="16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B44" s="92"/>
      <c r="C44" s="92"/>
      <c r="D44" s="92"/>
      <c r="E44" s="16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B45" s="4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B46" s="4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B47" s="4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B48" s="4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B49" s="4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B51" s="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B56" s="4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B57" s="4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B58" s="4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B59" s="4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B60" s="4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B61" s="4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B62" s="4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B63" s="4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5"/>
      <c r="B64" s="4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4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4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4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4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4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4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4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4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</sheetData>
  <sheetProtection/>
  <mergeCells count="27">
    <mergeCell ref="R19:R20"/>
    <mergeCell ref="F4:J4"/>
    <mergeCell ref="M18:R18"/>
    <mergeCell ref="S18:S20"/>
    <mergeCell ref="T18:T20"/>
    <mergeCell ref="B38:Q38"/>
    <mergeCell ref="F18:F20"/>
    <mergeCell ref="O19:Q19"/>
    <mergeCell ref="M19:M20"/>
    <mergeCell ref="I18:I20"/>
    <mergeCell ref="E6:O6"/>
    <mergeCell ref="E7:O7"/>
    <mergeCell ref="E18:E20"/>
    <mergeCell ref="B44:D44"/>
    <mergeCell ref="B43:D43"/>
    <mergeCell ref="A18:A20"/>
    <mergeCell ref="B18:B20"/>
    <mergeCell ref="C18:C20"/>
    <mergeCell ref="D18:D20"/>
    <mergeCell ref="G18:G20"/>
    <mergeCell ref="C40:D40"/>
    <mergeCell ref="C41:D41"/>
    <mergeCell ref="N19:N20"/>
    <mergeCell ref="J18:J20"/>
    <mergeCell ref="K18:K20"/>
    <mergeCell ref="L18:L20"/>
    <mergeCell ref="H18:H20"/>
  </mergeCells>
  <printOptions/>
  <pageMargins left="0.31" right="0" top="0.46" bottom="0.15748031496062992" header="0.41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33">
      <selection activeCell="B20" sqref="B20:B34"/>
    </sheetView>
  </sheetViews>
  <sheetFormatPr defaultColWidth="9.00390625" defaultRowHeight="12.75"/>
  <cols>
    <col min="1" max="1" width="3.125" style="0" customWidth="1"/>
    <col min="2" max="2" width="18.375" style="43" customWidth="1"/>
    <col min="3" max="3" width="22.375" style="0" customWidth="1"/>
    <col min="4" max="4" width="12.375" style="0" customWidth="1"/>
    <col min="5" max="5" width="31.375" style="0" customWidth="1"/>
    <col min="6" max="6" width="16.125" style="0" customWidth="1"/>
    <col min="7" max="7" width="7.625" style="0" customWidth="1"/>
    <col min="8" max="8" width="10.75390625" style="0" customWidth="1"/>
    <col min="9" max="9" width="14.75390625" style="0" customWidth="1"/>
    <col min="10" max="10" width="10.00390625" style="0" customWidth="1"/>
    <col min="11" max="11" width="9.375" style="0" customWidth="1"/>
    <col min="12" max="12" width="9.875" style="0" customWidth="1"/>
    <col min="13" max="13" width="6.875" style="0" customWidth="1"/>
    <col min="14" max="14" width="7.875" style="0" customWidth="1"/>
    <col min="15" max="15" width="10.125" style="0" customWidth="1"/>
    <col min="16" max="16" width="6.625" style="0" customWidth="1"/>
    <col min="17" max="17" width="10.00390625" style="0" bestFit="1" customWidth="1"/>
    <col min="18" max="18" width="14.25390625" style="0" customWidth="1"/>
    <col min="19" max="19" width="11.75390625" style="0" customWidth="1"/>
    <col min="20" max="20" width="11.375" style="0" customWidth="1"/>
  </cols>
  <sheetData>
    <row r="1" spans="1:20" ht="15">
      <c r="A1" s="35" t="s">
        <v>88</v>
      </c>
      <c r="B1" s="39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5" t="s">
        <v>27</v>
      </c>
      <c r="O1" s="35"/>
      <c r="P1" s="35"/>
      <c r="Q1" s="35"/>
      <c r="R1" s="35"/>
      <c r="S1" s="36"/>
      <c r="T1" s="36"/>
    </row>
    <row r="2" spans="1:20" ht="15">
      <c r="A2" s="35" t="s">
        <v>95</v>
      </c>
      <c r="B2" s="39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5" t="s">
        <v>93</v>
      </c>
      <c r="O2" s="35"/>
      <c r="P2" s="35"/>
      <c r="Q2" s="35"/>
      <c r="R2" s="35"/>
      <c r="S2" s="36"/>
      <c r="T2" s="36"/>
    </row>
    <row r="3" spans="1:20" ht="15">
      <c r="A3" s="35"/>
      <c r="B3" s="39"/>
      <c r="C3" s="35"/>
      <c r="D3" s="35"/>
      <c r="E3" s="36"/>
      <c r="F3" s="91" t="s">
        <v>164</v>
      </c>
      <c r="G3" s="91"/>
      <c r="H3" s="91"/>
      <c r="I3" s="91"/>
      <c r="J3" s="91"/>
      <c r="K3" s="36"/>
      <c r="L3" s="36"/>
      <c r="M3" s="36"/>
      <c r="N3" s="35"/>
      <c r="O3" s="35"/>
      <c r="P3" s="35"/>
      <c r="Q3" s="35"/>
      <c r="R3" s="35"/>
      <c r="S3" s="36"/>
      <c r="T3" s="36"/>
    </row>
    <row r="4" spans="1:20" ht="15">
      <c r="A4" s="35" t="s">
        <v>96</v>
      </c>
      <c r="B4" s="39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45" t="s">
        <v>97</v>
      </c>
      <c r="O4" s="35"/>
      <c r="P4" s="35"/>
      <c r="Q4" s="35"/>
      <c r="R4" s="35"/>
      <c r="S4" s="36"/>
      <c r="T4" s="36"/>
    </row>
    <row r="5" spans="1:20" ht="15">
      <c r="A5" s="35"/>
      <c r="B5" s="39"/>
      <c r="C5" s="35"/>
      <c r="D5" s="35"/>
      <c r="E5" s="91" t="s">
        <v>90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36"/>
      <c r="Q5" s="36"/>
      <c r="R5" s="36"/>
      <c r="S5" s="36"/>
      <c r="T5" s="36"/>
    </row>
    <row r="6" spans="1:20" ht="15">
      <c r="A6" s="36"/>
      <c r="B6" s="39"/>
      <c r="C6" s="36"/>
      <c r="D6" s="36"/>
      <c r="E6" s="91" t="s">
        <v>98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36"/>
      <c r="Q6" s="36"/>
      <c r="R6" s="36"/>
      <c r="S6" s="36"/>
      <c r="T6" s="36"/>
    </row>
    <row r="7" spans="1:20" ht="15">
      <c r="A7" s="36"/>
      <c r="B7" s="3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5">
      <c r="A8" s="36"/>
      <c r="B8" s="39"/>
      <c r="C8" s="36"/>
      <c r="D8" s="36"/>
      <c r="E8" s="36"/>
      <c r="F8" s="36"/>
      <c r="G8" s="36"/>
      <c r="H8" s="36"/>
      <c r="I8" s="36"/>
      <c r="J8" s="36"/>
      <c r="K8" s="36"/>
      <c r="L8" s="36" t="s">
        <v>8</v>
      </c>
      <c r="M8" s="36"/>
      <c r="O8" s="36"/>
      <c r="P8" s="36"/>
      <c r="Q8" s="36"/>
      <c r="R8" s="36"/>
      <c r="S8" s="36"/>
      <c r="T8" s="36"/>
    </row>
    <row r="9" spans="1:20" ht="15">
      <c r="A9" s="36"/>
      <c r="B9" s="39"/>
      <c r="C9" s="36"/>
      <c r="D9" s="36"/>
      <c r="E9" s="36"/>
      <c r="F9" s="36"/>
      <c r="G9" s="36"/>
      <c r="H9" s="36"/>
      <c r="I9" s="36"/>
      <c r="J9" s="36"/>
      <c r="K9" s="36"/>
      <c r="L9" s="36" t="s">
        <v>94</v>
      </c>
      <c r="M9" s="36"/>
      <c r="O9" s="36"/>
      <c r="P9" s="36"/>
      <c r="Q9" s="36"/>
      <c r="R9" s="36"/>
      <c r="S9" s="36"/>
      <c r="T9" s="36"/>
    </row>
    <row r="10" spans="1:20" ht="15">
      <c r="A10" s="36"/>
      <c r="B10" s="39"/>
      <c r="C10" s="36"/>
      <c r="D10" s="36"/>
      <c r="E10" s="36"/>
      <c r="F10" s="36"/>
      <c r="G10" s="36"/>
      <c r="H10" s="36"/>
      <c r="I10" s="36"/>
      <c r="J10" s="36"/>
      <c r="K10" s="36"/>
      <c r="L10" s="36" t="s">
        <v>9</v>
      </c>
      <c r="M10" s="36"/>
      <c r="O10" s="36" t="s">
        <v>163</v>
      </c>
      <c r="P10" s="36"/>
      <c r="Q10" s="36"/>
      <c r="R10" s="36"/>
      <c r="S10" s="36"/>
      <c r="T10" s="36"/>
    </row>
    <row r="11" spans="1:20" ht="15">
      <c r="A11" s="36"/>
      <c r="B11" s="39"/>
      <c r="C11" s="36"/>
      <c r="D11" s="36"/>
      <c r="E11" s="36"/>
      <c r="F11" s="36"/>
      <c r="G11" s="36"/>
      <c r="H11" s="36"/>
      <c r="I11" s="36"/>
      <c r="J11" s="36"/>
      <c r="K11" s="36"/>
      <c r="L11" s="36" t="s">
        <v>7</v>
      </c>
      <c r="M11" s="36"/>
      <c r="O11" s="36"/>
      <c r="P11" s="36">
        <v>1.2</v>
      </c>
      <c r="Q11" s="36"/>
      <c r="R11" s="36"/>
      <c r="S11" s="36"/>
      <c r="T11" s="36"/>
    </row>
    <row r="12" spans="1:20" ht="15">
      <c r="A12" s="36"/>
      <c r="B12" s="39"/>
      <c r="C12" s="36"/>
      <c r="D12" s="36"/>
      <c r="E12" s="36"/>
      <c r="F12" s="36"/>
      <c r="G12" s="36"/>
      <c r="H12" s="36"/>
      <c r="I12" s="36"/>
      <c r="J12" s="36"/>
      <c r="K12" s="36"/>
      <c r="L12" s="36" t="s">
        <v>10</v>
      </c>
      <c r="M12" s="36"/>
      <c r="O12" s="36"/>
      <c r="P12" s="36">
        <v>20</v>
      </c>
      <c r="Q12" s="36"/>
      <c r="R12" s="36"/>
      <c r="S12" s="36"/>
      <c r="T12" s="36"/>
    </row>
    <row r="13" spans="1:20" ht="15">
      <c r="A13" s="36"/>
      <c r="B13" s="39"/>
      <c r="C13" s="36"/>
      <c r="D13" s="36"/>
      <c r="E13" s="36"/>
      <c r="F13" s="36"/>
      <c r="G13" s="36"/>
      <c r="H13" s="36"/>
      <c r="I13" s="36"/>
      <c r="J13" s="36"/>
      <c r="K13" s="36"/>
      <c r="L13" s="36" t="s">
        <v>5</v>
      </c>
      <c r="M13" s="36"/>
      <c r="O13" s="36"/>
      <c r="P13" s="36">
        <v>20</v>
      </c>
      <c r="Q13" s="36"/>
      <c r="R13" s="36"/>
      <c r="S13" s="36"/>
      <c r="T13" s="36"/>
    </row>
    <row r="14" spans="1:20" ht="15">
      <c r="A14" s="36"/>
      <c r="B14" s="39"/>
      <c r="C14" s="36"/>
      <c r="D14" s="36"/>
      <c r="E14" s="36"/>
      <c r="F14" s="36"/>
      <c r="G14" s="36"/>
      <c r="H14" s="36"/>
      <c r="I14" s="36"/>
      <c r="J14" s="36"/>
      <c r="K14" s="36"/>
      <c r="L14" s="36" t="s">
        <v>6</v>
      </c>
      <c r="M14" s="36"/>
      <c r="O14" s="36"/>
      <c r="P14" s="36"/>
      <c r="Q14" s="36"/>
      <c r="R14" s="36"/>
      <c r="S14" s="36"/>
      <c r="T14" s="36"/>
    </row>
    <row r="15" spans="1:20" ht="15">
      <c r="A15" s="36"/>
      <c r="B15" s="39"/>
      <c r="C15" s="36"/>
      <c r="D15" s="36"/>
      <c r="E15" s="36"/>
      <c r="F15" s="36"/>
      <c r="G15" s="36"/>
      <c r="H15" s="36"/>
      <c r="I15" s="36"/>
      <c r="J15" s="36"/>
      <c r="K15" s="36"/>
      <c r="L15" s="36" t="s">
        <v>11</v>
      </c>
      <c r="M15" s="36"/>
      <c r="O15" s="36"/>
      <c r="P15" s="36">
        <v>190.6</v>
      </c>
      <c r="Q15" s="36"/>
      <c r="R15" s="36"/>
      <c r="S15" s="36"/>
      <c r="T15" s="36"/>
    </row>
    <row r="16" spans="1:20" ht="15">
      <c r="A16" s="3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8.5" customHeight="1">
      <c r="A17" s="90" t="s">
        <v>0</v>
      </c>
      <c r="B17" s="93" t="s">
        <v>12</v>
      </c>
      <c r="C17" s="90" t="s">
        <v>13</v>
      </c>
      <c r="D17" s="90" t="s">
        <v>14</v>
      </c>
      <c r="E17" s="90" t="s">
        <v>28</v>
      </c>
      <c r="F17" s="90" t="s">
        <v>15</v>
      </c>
      <c r="G17" s="90" t="s">
        <v>16</v>
      </c>
      <c r="H17" s="90" t="s">
        <v>81</v>
      </c>
      <c r="I17" s="90" t="s">
        <v>82</v>
      </c>
      <c r="J17" s="90" t="s">
        <v>87</v>
      </c>
      <c r="K17" s="90" t="s">
        <v>17</v>
      </c>
      <c r="L17" s="90" t="s">
        <v>83</v>
      </c>
      <c r="M17" s="90" t="s">
        <v>18</v>
      </c>
      <c r="N17" s="90"/>
      <c r="O17" s="90"/>
      <c r="P17" s="90"/>
      <c r="Q17" s="90"/>
      <c r="R17" s="90"/>
      <c r="S17" s="90" t="s">
        <v>100</v>
      </c>
      <c r="T17" s="90" t="s">
        <v>79</v>
      </c>
    </row>
    <row r="18" spans="1:20" ht="51.75" customHeight="1">
      <c r="A18" s="90"/>
      <c r="B18" s="93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 t="s">
        <v>77</v>
      </c>
      <c r="N18" s="90" t="s">
        <v>78</v>
      </c>
      <c r="O18" s="90" t="s">
        <v>80</v>
      </c>
      <c r="P18" s="90"/>
      <c r="Q18" s="90"/>
      <c r="R18" s="94" t="s">
        <v>92</v>
      </c>
      <c r="S18" s="90"/>
      <c r="T18" s="90"/>
    </row>
    <row r="19" spans="1:20" ht="32.25" customHeight="1">
      <c r="A19" s="90"/>
      <c r="B19" s="93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48" t="s">
        <v>84</v>
      </c>
      <c r="P19" s="48" t="s">
        <v>91</v>
      </c>
      <c r="Q19" s="48" t="s">
        <v>85</v>
      </c>
      <c r="R19" s="95"/>
      <c r="S19" s="90"/>
      <c r="T19" s="90"/>
    </row>
    <row r="20" spans="1:20" ht="48.75" customHeight="1">
      <c r="A20" s="47">
        <v>1</v>
      </c>
      <c r="B20" s="47"/>
      <c r="C20" s="47" t="s">
        <v>101</v>
      </c>
      <c r="D20" s="47" t="s">
        <v>86</v>
      </c>
      <c r="E20" s="47" t="s">
        <v>102</v>
      </c>
      <c r="F20" s="47" t="s">
        <v>103</v>
      </c>
      <c r="G20" s="46" t="s">
        <v>104</v>
      </c>
      <c r="H20" s="46" t="s">
        <v>105</v>
      </c>
      <c r="I20" s="46">
        <v>93971</v>
      </c>
      <c r="J20" s="61">
        <f>I20/72</f>
        <v>1305.1527777777778</v>
      </c>
      <c r="K20" s="50">
        <v>7</v>
      </c>
      <c r="L20" s="51">
        <f>J20*K20</f>
        <v>9136.069444444445</v>
      </c>
      <c r="M20" s="46"/>
      <c r="N20" s="46"/>
      <c r="O20" s="46"/>
      <c r="P20" s="46"/>
      <c r="Q20" s="46"/>
      <c r="R20" s="51">
        <v>688</v>
      </c>
      <c r="S20" s="51">
        <f>L20*10%</f>
        <v>913.6069444444446</v>
      </c>
      <c r="T20" s="51">
        <f>S20+R20+Q20+N20+M20+L20</f>
        <v>10737.676388888889</v>
      </c>
    </row>
    <row r="21" spans="1:20" ht="62.25" customHeight="1">
      <c r="A21" s="47">
        <v>2</v>
      </c>
      <c r="B21" s="47"/>
      <c r="C21" s="47" t="s">
        <v>106</v>
      </c>
      <c r="D21" s="57" t="s">
        <v>86</v>
      </c>
      <c r="E21" s="58" t="s">
        <v>107</v>
      </c>
      <c r="F21" s="59" t="s">
        <v>108</v>
      </c>
      <c r="G21" s="49" t="s">
        <v>109</v>
      </c>
      <c r="H21" s="46" t="s">
        <v>105</v>
      </c>
      <c r="I21" s="46">
        <v>82468</v>
      </c>
      <c r="J21" s="61">
        <f aca="true" t="shared" si="0" ref="J21:J35">I21/72</f>
        <v>1145.388888888889</v>
      </c>
      <c r="K21" s="50">
        <v>2</v>
      </c>
      <c r="L21" s="51">
        <f aca="true" t="shared" si="1" ref="L21:L37">J21*K21</f>
        <v>2290.777777777778</v>
      </c>
      <c r="M21" s="46"/>
      <c r="N21" s="46"/>
      <c r="O21" s="46"/>
      <c r="P21" s="46"/>
      <c r="Q21" s="46"/>
      <c r="R21" s="51">
        <v>197</v>
      </c>
      <c r="S21" s="51">
        <f>L21*10%</f>
        <v>229.07777777777778</v>
      </c>
      <c r="T21" s="51">
        <f aca="true" t="shared" si="2" ref="T21:T37">S21+R21+Q21+N21+M21+L21</f>
        <v>2716.855555555556</v>
      </c>
    </row>
    <row r="22" spans="1:20" ht="65.25" customHeight="1">
      <c r="A22" s="47">
        <v>3</v>
      </c>
      <c r="B22" s="52"/>
      <c r="C22" s="52" t="s">
        <v>110</v>
      </c>
      <c r="D22" s="47" t="s">
        <v>86</v>
      </c>
      <c r="E22" s="52" t="s">
        <v>111</v>
      </c>
      <c r="F22" s="57" t="s">
        <v>112</v>
      </c>
      <c r="G22" s="53" t="s">
        <v>113</v>
      </c>
      <c r="H22" s="46" t="s">
        <v>105</v>
      </c>
      <c r="I22" s="46">
        <v>85653</v>
      </c>
      <c r="J22" s="61">
        <f t="shared" si="0"/>
        <v>1189.625</v>
      </c>
      <c r="K22" s="50">
        <v>3.6</v>
      </c>
      <c r="L22" s="51">
        <f t="shared" si="1"/>
        <v>4282.650000000001</v>
      </c>
      <c r="M22" s="46"/>
      <c r="N22" s="46"/>
      <c r="O22" s="46"/>
      <c r="P22" s="46"/>
      <c r="Q22" s="46"/>
      <c r="R22" s="51">
        <v>354</v>
      </c>
      <c r="S22" s="51">
        <f aca="true" t="shared" si="3" ref="S22:S37">L22*10%</f>
        <v>428.2650000000001</v>
      </c>
      <c r="T22" s="51">
        <f t="shared" si="2"/>
        <v>5064.915000000001</v>
      </c>
    </row>
    <row r="23" spans="1:20" ht="72.75" customHeight="1">
      <c r="A23" s="47">
        <v>4</v>
      </c>
      <c r="B23" s="48"/>
      <c r="C23" s="48" t="s">
        <v>118</v>
      </c>
      <c r="D23" s="48" t="s">
        <v>86</v>
      </c>
      <c r="E23" s="48" t="s">
        <v>169</v>
      </c>
      <c r="F23" s="48" t="s">
        <v>170</v>
      </c>
      <c r="G23" s="46" t="s">
        <v>171</v>
      </c>
      <c r="H23" s="46" t="s">
        <v>105</v>
      </c>
      <c r="I23" s="46">
        <v>90609</v>
      </c>
      <c r="J23" s="74">
        <f>I23/72</f>
        <v>1258.4583333333333</v>
      </c>
      <c r="K23" s="50">
        <v>2.8</v>
      </c>
      <c r="L23" s="51">
        <f t="shared" si="1"/>
        <v>3523.683333333333</v>
      </c>
      <c r="M23" s="46"/>
      <c r="N23" s="46"/>
      <c r="O23" s="46"/>
      <c r="P23" s="46"/>
      <c r="Q23" s="46"/>
      <c r="R23" s="51">
        <v>275</v>
      </c>
      <c r="S23" s="51">
        <f t="shared" si="3"/>
        <v>352.36833333333334</v>
      </c>
      <c r="T23" s="51">
        <f t="shared" si="2"/>
        <v>4151.051666666666</v>
      </c>
    </row>
    <row r="24" spans="1:20" ht="72.75" customHeight="1">
      <c r="A24" s="47">
        <v>5</v>
      </c>
      <c r="B24" s="52"/>
      <c r="C24" s="47" t="s">
        <v>114</v>
      </c>
      <c r="D24" s="47" t="s">
        <v>86</v>
      </c>
      <c r="E24" s="52" t="s">
        <v>115</v>
      </c>
      <c r="F24" s="63" t="s">
        <v>116</v>
      </c>
      <c r="G24" s="53" t="s">
        <v>117</v>
      </c>
      <c r="H24" s="46" t="s">
        <v>105</v>
      </c>
      <c r="I24" s="46">
        <v>90609</v>
      </c>
      <c r="J24" s="61">
        <f t="shared" si="0"/>
        <v>1258.4583333333333</v>
      </c>
      <c r="K24" s="50">
        <f>3.4+7.2</f>
        <v>10.6</v>
      </c>
      <c r="L24" s="51">
        <f t="shared" si="1"/>
        <v>13339.658333333333</v>
      </c>
      <c r="M24" s="46"/>
      <c r="N24" s="46"/>
      <c r="O24" s="46"/>
      <c r="P24" s="46"/>
      <c r="Q24" s="46"/>
      <c r="R24" s="51">
        <v>1042</v>
      </c>
      <c r="S24" s="51">
        <f t="shared" si="3"/>
        <v>1333.9658333333334</v>
      </c>
      <c r="T24" s="51">
        <f t="shared" si="2"/>
        <v>15715.624166666666</v>
      </c>
    </row>
    <row r="25" spans="1:20" ht="52.5" customHeight="1">
      <c r="A25" s="47">
        <v>6</v>
      </c>
      <c r="B25" s="52"/>
      <c r="C25" s="52" t="s">
        <v>118</v>
      </c>
      <c r="D25" s="47" t="s">
        <v>86</v>
      </c>
      <c r="E25" s="47" t="s">
        <v>119</v>
      </c>
      <c r="F25" s="73" t="s">
        <v>174</v>
      </c>
      <c r="G25" s="49" t="s">
        <v>120</v>
      </c>
      <c r="H25" s="46" t="s">
        <v>105</v>
      </c>
      <c r="I25" s="46">
        <v>77868</v>
      </c>
      <c r="J25" s="61">
        <f t="shared" si="0"/>
        <v>1081.5</v>
      </c>
      <c r="K25" s="50">
        <v>14.4</v>
      </c>
      <c r="L25" s="51">
        <f t="shared" si="1"/>
        <v>15573.6</v>
      </c>
      <c r="M25" s="46"/>
      <c r="N25" s="46"/>
      <c r="O25" s="46"/>
      <c r="P25" s="46"/>
      <c r="Q25" s="46"/>
      <c r="R25" s="51">
        <v>1416</v>
      </c>
      <c r="S25" s="51">
        <f t="shared" si="3"/>
        <v>1557.3600000000001</v>
      </c>
      <c r="T25" s="51">
        <f t="shared" si="2"/>
        <v>18546.96</v>
      </c>
    </row>
    <row r="26" spans="1:20" ht="39.75" customHeight="1">
      <c r="A26" s="47">
        <v>7</v>
      </c>
      <c r="B26" s="47"/>
      <c r="C26" s="47" t="s">
        <v>121</v>
      </c>
      <c r="D26" s="47" t="s">
        <v>86</v>
      </c>
      <c r="E26" s="52" t="s">
        <v>122</v>
      </c>
      <c r="F26" s="60" t="s">
        <v>123</v>
      </c>
      <c r="G26" s="53" t="s">
        <v>124</v>
      </c>
      <c r="H26" s="46" t="s">
        <v>105</v>
      </c>
      <c r="I26" s="46">
        <v>93971</v>
      </c>
      <c r="J26" s="61">
        <f t="shared" si="0"/>
        <v>1305.1527777777778</v>
      </c>
      <c r="K26" s="50">
        <f>19.2+21.6</f>
        <v>40.8</v>
      </c>
      <c r="L26" s="51">
        <f t="shared" si="1"/>
        <v>53250.23333333333</v>
      </c>
      <c r="M26" s="46"/>
      <c r="N26" s="46"/>
      <c r="O26" s="46">
        <v>20</v>
      </c>
      <c r="P26" s="46">
        <v>7.2</v>
      </c>
      <c r="Q26" s="46">
        <v>708</v>
      </c>
      <c r="R26" s="51">
        <v>4011</v>
      </c>
      <c r="S26" s="51">
        <f t="shared" si="3"/>
        <v>5325.0233333333335</v>
      </c>
      <c r="T26" s="51">
        <f t="shared" si="2"/>
        <v>63294.25666666667</v>
      </c>
    </row>
    <row r="27" spans="1:20" ht="68.25" customHeight="1">
      <c r="A27" s="47">
        <v>8</v>
      </c>
      <c r="B27" s="47"/>
      <c r="C27" s="47" t="s">
        <v>158</v>
      </c>
      <c r="D27" s="47" t="s">
        <v>86</v>
      </c>
      <c r="E27" s="68" t="s">
        <v>161</v>
      </c>
      <c r="F27" s="60" t="s">
        <v>159</v>
      </c>
      <c r="G27" s="53" t="s">
        <v>160</v>
      </c>
      <c r="H27" s="46" t="s">
        <v>105</v>
      </c>
      <c r="I27" s="46">
        <v>89016</v>
      </c>
      <c r="J27" s="61">
        <f t="shared" si="0"/>
        <v>1236.3333333333333</v>
      </c>
      <c r="K27" s="50"/>
      <c r="L27" s="51"/>
      <c r="M27" s="46">
        <f>4424*2</f>
        <v>8848</v>
      </c>
      <c r="N27" s="46"/>
      <c r="O27" s="46"/>
      <c r="P27" s="46"/>
      <c r="Q27" s="46"/>
      <c r="R27" s="51">
        <v>7079</v>
      </c>
      <c r="S27" s="51">
        <f t="shared" si="3"/>
        <v>0</v>
      </c>
      <c r="T27" s="51">
        <f t="shared" si="2"/>
        <v>15927</v>
      </c>
    </row>
    <row r="28" spans="1:20" ht="66.75" customHeight="1">
      <c r="A28" s="47">
        <v>9</v>
      </c>
      <c r="B28" s="52"/>
      <c r="C28" s="47" t="s">
        <v>128</v>
      </c>
      <c r="D28" s="47" t="s">
        <v>86</v>
      </c>
      <c r="E28" s="58" t="s">
        <v>125</v>
      </c>
      <c r="F28" s="58" t="s">
        <v>126</v>
      </c>
      <c r="G28" s="53" t="s">
        <v>127</v>
      </c>
      <c r="H28" s="46" t="s">
        <v>105</v>
      </c>
      <c r="I28" s="46">
        <v>87246</v>
      </c>
      <c r="J28" s="61">
        <f t="shared" si="0"/>
        <v>1211.75</v>
      </c>
      <c r="K28" s="50">
        <v>7.2</v>
      </c>
      <c r="L28" s="51">
        <f t="shared" si="1"/>
        <v>8724.6</v>
      </c>
      <c r="M28" s="46"/>
      <c r="N28" s="46"/>
      <c r="O28" s="46"/>
      <c r="P28" s="46"/>
      <c r="Q28" s="46"/>
      <c r="R28" s="51">
        <v>708</v>
      </c>
      <c r="S28" s="51">
        <f t="shared" si="3"/>
        <v>872.46</v>
      </c>
      <c r="T28" s="51">
        <f t="shared" si="2"/>
        <v>10305.060000000001</v>
      </c>
    </row>
    <row r="29" spans="1:20" ht="68.25" customHeight="1">
      <c r="A29" s="47">
        <v>10</v>
      </c>
      <c r="B29" s="52"/>
      <c r="C29" s="47" t="s">
        <v>129</v>
      </c>
      <c r="D29" s="47" t="s">
        <v>86</v>
      </c>
      <c r="E29" s="58" t="s">
        <v>130</v>
      </c>
      <c r="F29" s="57" t="s">
        <v>131</v>
      </c>
      <c r="G29" s="56" t="s">
        <v>132</v>
      </c>
      <c r="H29" s="46" t="s">
        <v>105</v>
      </c>
      <c r="I29" s="46">
        <v>90609</v>
      </c>
      <c r="J29" s="61">
        <f t="shared" si="0"/>
        <v>1258.4583333333333</v>
      </c>
      <c r="K29" s="50">
        <v>6.8</v>
      </c>
      <c r="L29" s="51">
        <f t="shared" si="1"/>
        <v>8557.516666666666</v>
      </c>
      <c r="M29" s="46"/>
      <c r="N29" s="46"/>
      <c r="O29" s="46"/>
      <c r="P29" s="46"/>
      <c r="Q29" s="46"/>
      <c r="R29" s="51">
        <v>669</v>
      </c>
      <c r="S29" s="51">
        <f t="shared" si="3"/>
        <v>855.7516666666667</v>
      </c>
      <c r="T29" s="51">
        <f t="shared" si="2"/>
        <v>10082.268333333333</v>
      </c>
    </row>
    <row r="30" spans="1:20" ht="48.75" customHeight="1">
      <c r="A30" s="47">
        <v>11</v>
      </c>
      <c r="B30" s="47"/>
      <c r="C30" s="47" t="s">
        <v>133</v>
      </c>
      <c r="D30" s="47" t="s">
        <v>86</v>
      </c>
      <c r="E30" s="47" t="s">
        <v>134</v>
      </c>
      <c r="F30" s="47" t="s">
        <v>135</v>
      </c>
      <c r="G30" s="46" t="s">
        <v>136</v>
      </c>
      <c r="H30" s="46" t="s">
        <v>105</v>
      </c>
      <c r="I30" s="46">
        <v>89016</v>
      </c>
      <c r="J30" s="61">
        <f t="shared" si="0"/>
        <v>1236.3333333333333</v>
      </c>
      <c r="K30" s="50">
        <v>6.8</v>
      </c>
      <c r="L30" s="51">
        <f t="shared" si="1"/>
        <v>8407.066666666666</v>
      </c>
      <c r="M30" s="46"/>
      <c r="N30" s="46"/>
      <c r="O30" s="46">
        <v>20</v>
      </c>
      <c r="P30" s="46">
        <v>6.8</v>
      </c>
      <c r="Q30" s="46">
        <v>334</v>
      </c>
      <c r="R30" s="51">
        <v>669</v>
      </c>
      <c r="S30" s="51">
        <f t="shared" si="3"/>
        <v>840.7066666666666</v>
      </c>
      <c r="T30" s="51">
        <f t="shared" si="2"/>
        <v>10250.773333333333</v>
      </c>
    </row>
    <row r="31" spans="1:20" ht="65.25" customHeight="1">
      <c r="A31" s="47">
        <v>12</v>
      </c>
      <c r="B31" s="64"/>
      <c r="C31" s="47" t="s">
        <v>137</v>
      </c>
      <c r="D31" s="47" t="s">
        <v>86</v>
      </c>
      <c r="E31" s="52" t="s">
        <v>138</v>
      </c>
      <c r="F31" s="60" t="s">
        <v>139</v>
      </c>
      <c r="G31" s="53" t="s">
        <v>140</v>
      </c>
      <c r="H31" s="46" t="s">
        <v>105</v>
      </c>
      <c r="I31" s="46">
        <v>89016</v>
      </c>
      <c r="J31" s="61">
        <f t="shared" si="0"/>
        <v>1236.3333333333333</v>
      </c>
      <c r="K31" s="50">
        <f>8.4+3.6</f>
        <v>12</v>
      </c>
      <c r="L31" s="51">
        <f t="shared" si="1"/>
        <v>14836</v>
      </c>
      <c r="M31" s="46"/>
      <c r="N31" s="46"/>
      <c r="O31" s="46"/>
      <c r="P31" s="46"/>
      <c r="Q31" s="46"/>
      <c r="R31" s="51">
        <v>826</v>
      </c>
      <c r="S31" s="51">
        <f t="shared" si="3"/>
        <v>1483.6000000000001</v>
      </c>
      <c r="T31" s="51">
        <f t="shared" si="2"/>
        <v>17145.6</v>
      </c>
    </row>
    <row r="32" spans="1:20" ht="66.75" customHeight="1">
      <c r="A32" s="47">
        <v>13</v>
      </c>
      <c r="B32" s="47"/>
      <c r="C32" s="47" t="s">
        <v>141</v>
      </c>
      <c r="D32" s="47" t="s">
        <v>86</v>
      </c>
      <c r="E32" s="52" t="s">
        <v>142</v>
      </c>
      <c r="F32" s="60" t="s">
        <v>143</v>
      </c>
      <c r="G32" s="53" t="s">
        <v>132</v>
      </c>
      <c r="H32" s="46" t="s">
        <v>105</v>
      </c>
      <c r="I32" s="46">
        <v>90609</v>
      </c>
      <c r="J32" s="61">
        <f t="shared" si="0"/>
        <v>1258.4583333333333</v>
      </c>
      <c r="K32" s="50">
        <v>6.8</v>
      </c>
      <c r="L32" s="51">
        <f t="shared" si="1"/>
        <v>8557.516666666666</v>
      </c>
      <c r="M32" s="46"/>
      <c r="N32" s="46"/>
      <c r="O32" s="46">
        <v>25</v>
      </c>
      <c r="P32" s="46">
        <v>6.8</v>
      </c>
      <c r="Q32" s="46">
        <v>418</v>
      </c>
      <c r="R32" s="51">
        <v>669</v>
      </c>
      <c r="S32" s="51">
        <f t="shared" si="3"/>
        <v>855.7516666666667</v>
      </c>
      <c r="T32" s="51">
        <f t="shared" si="2"/>
        <v>10500.268333333333</v>
      </c>
    </row>
    <row r="33" spans="1:20" ht="63">
      <c r="A33" s="47">
        <v>14</v>
      </c>
      <c r="B33" s="52"/>
      <c r="C33" s="47" t="s">
        <v>144</v>
      </c>
      <c r="D33" s="47" t="s">
        <v>86</v>
      </c>
      <c r="E33" s="58" t="s">
        <v>145</v>
      </c>
      <c r="F33" s="57" t="s">
        <v>146</v>
      </c>
      <c r="G33" s="55" t="s">
        <v>113</v>
      </c>
      <c r="H33" s="46" t="s">
        <v>105</v>
      </c>
      <c r="I33" s="46">
        <v>85653</v>
      </c>
      <c r="J33" s="61">
        <f t="shared" si="0"/>
        <v>1189.625</v>
      </c>
      <c r="K33" s="50">
        <f>31.6+4.8</f>
        <v>36.4</v>
      </c>
      <c r="L33" s="51">
        <f t="shared" si="1"/>
        <v>43302.35</v>
      </c>
      <c r="M33" s="62"/>
      <c r="N33" s="62"/>
      <c r="O33" s="46"/>
      <c r="P33" s="46"/>
      <c r="Q33" s="46"/>
      <c r="R33" s="51">
        <v>3579</v>
      </c>
      <c r="S33" s="51">
        <f t="shared" si="3"/>
        <v>4330.235</v>
      </c>
      <c r="T33" s="51">
        <f t="shared" si="2"/>
        <v>51211.585</v>
      </c>
    </row>
    <row r="34" spans="1:20" ht="61.5" customHeight="1">
      <c r="A34" s="47">
        <v>15</v>
      </c>
      <c r="B34" s="47"/>
      <c r="C34" s="47" t="s">
        <v>148</v>
      </c>
      <c r="D34" s="47" t="s">
        <v>86</v>
      </c>
      <c r="E34" s="47" t="s">
        <v>149</v>
      </c>
      <c r="F34" s="47" t="s">
        <v>150</v>
      </c>
      <c r="G34" s="46" t="s">
        <v>151</v>
      </c>
      <c r="H34" s="46" t="s">
        <v>105</v>
      </c>
      <c r="I34" s="46">
        <v>87246</v>
      </c>
      <c r="J34" s="61">
        <f t="shared" si="0"/>
        <v>1211.75</v>
      </c>
      <c r="K34" s="50">
        <v>7.2</v>
      </c>
      <c r="L34" s="51">
        <f t="shared" si="1"/>
        <v>8724.6</v>
      </c>
      <c r="M34" s="46"/>
      <c r="N34" s="46"/>
      <c r="O34" s="46"/>
      <c r="P34" s="46"/>
      <c r="Q34" s="46"/>
      <c r="R34" s="51">
        <v>708</v>
      </c>
      <c r="S34" s="51">
        <f t="shared" si="3"/>
        <v>872.46</v>
      </c>
      <c r="T34" s="51">
        <f t="shared" si="2"/>
        <v>10305.060000000001</v>
      </c>
    </row>
    <row r="35" spans="1:20" ht="39" customHeight="1">
      <c r="A35" s="47">
        <v>16</v>
      </c>
      <c r="B35" s="52" t="s">
        <v>147</v>
      </c>
      <c r="C35" s="47" t="s">
        <v>165</v>
      </c>
      <c r="D35" s="57" t="s">
        <v>86</v>
      </c>
      <c r="E35" s="54"/>
      <c r="F35" s="65"/>
      <c r="G35" s="67" t="s">
        <v>152</v>
      </c>
      <c r="H35" s="46" t="s">
        <v>105</v>
      </c>
      <c r="I35" s="46">
        <v>85653</v>
      </c>
      <c r="J35" s="61">
        <f t="shared" si="0"/>
        <v>1189.625</v>
      </c>
      <c r="K35" s="50">
        <f>8</f>
        <v>8</v>
      </c>
      <c r="L35" s="51">
        <f t="shared" si="1"/>
        <v>9517</v>
      </c>
      <c r="M35" s="46"/>
      <c r="N35" s="46"/>
      <c r="O35" s="46"/>
      <c r="P35" s="46"/>
      <c r="Q35" s="46"/>
      <c r="R35" s="51">
        <v>787</v>
      </c>
      <c r="S35" s="51">
        <f t="shared" si="3"/>
        <v>951.7</v>
      </c>
      <c r="T35" s="51">
        <f t="shared" si="2"/>
        <v>11255.7</v>
      </c>
    </row>
    <row r="36" spans="1:20" ht="22.5" customHeight="1">
      <c r="A36" s="47">
        <v>17</v>
      </c>
      <c r="B36" s="52" t="s">
        <v>147</v>
      </c>
      <c r="C36" s="52" t="s">
        <v>173</v>
      </c>
      <c r="D36" s="47" t="s">
        <v>86</v>
      </c>
      <c r="E36" s="52"/>
      <c r="F36" s="66"/>
      <c r="G36" s="67" t="s">
        <v>152</v>
      </c>
      <c r="H36" s="46" t="s">
        <v>105</v>
      </c>
      <c r="I36" s="46">
        <v>85653</v>
      </c>
      <c r="J36" s="61">
        <f>I36/72</f>
        <v>1189.625</v>
      </c>
      <c r="K36" s="50">
        <f>8.2+5.8</f>
        <v>14</v>
      </c>
      <c r="L36" s="51">
        <f t="shared" si="1"/>
        <v>16654.75</v>
      </c>
      <c r="M36" s="46"/>
      <c r="N36" s="46"/>
      <c r="O36" s="46"/>
      <c r="P36" s="46"/>
      <c r="Q36" s="46"/>
      <c r="R36" s="51">
        <v>1376</v>
      </c>
      <c r="S36" s="51">
        <f t="shared" si="3"/>
        <v>1665.4750000000001</v>
      </c>
      <c r="T36" s="51">
        <f t="shared" si="2"/>
        <v>19696.225</v>
      </c>
    </row>
    <row r="37" spans="1:20" ht="22.5" customHeight="1">
      <c r="A37" s="47">
        <v>18</v>
      </c>
      <c r="B37" s="52" t="s">
        <v>147</v>
      </c>
      <c r="C37" s="52" t="s">
        <v>166</v>
      </c>
      <c r="D37" s="47"/>
      <c r="E37" s="52"/>
      <c r="F37" s="66"/>
      <c r="G37" s="67" t="s">
        <v>152</v>
      </c>
      <c r="H37" s="46" t="s">
        <v>105</v>
      </c>
      <c r="I37" s="46">
        <v>85653</v>
      </c>
      <c r="J37" s="61">
        <f>I37/72</f>
        <v>1189.625</v>
      </c>
      <c r="K37" s="50">
        <v>4.2</v>
      </c>
      <c r="L37" s="51">
        <f t="shared" si="1"/>
        <v>4996.425</v>
      </c>
      <c r="M37" s="46"/>
      <c r="N37" s="46"/>
      <c r="O37" s="46"/>
      <c r="P37" s="46"/>
      <c r="Q37" s="46"/>
      <c r="R37" s="51">
        <v>413</v>
      </c>
      <c r="S37" s="51">
        <f t="shared" si="3"/>
        <v>499.64250000000004</v>
      </c>
      <c r="T37" s="51">
        <f t="shared" si="2"/>
        <v>5909.0675</v>
      </c>
    </row>
    <row r="38" spans="1:20" ht="15.75">
      <c r="A38" s="46"/>
      <c r="B38" s="69" t="s">
        <v>172</v>
      </c>
      <c r="C38" s="70"/>
      <c r="D38" s="70"/>
      <c r="E38" s="70"/>
      <c r="F38" s="70"/>
      <c r="G38" s="70"/>
      <c r="H38" s="70"/>
      <c r="I38" s="70"/>
      <c r="J38" s="71"/>
      <c r="K38" s="70">
        <f>SUM(K20:K37)</f>
        <v>190.59999999999997</v>
      </c>
      <c r="L38" s="72">
        <f aca="true" t="shared" si="4" ref="L38:T38">SUM(L20:L37)</f>
        <v>233674.4972222222</v>
      </c>
      <c r="M38" s="72">
        <f t="shared" si="4"/>
        <v>8848</v>
      </c>
      <c r="N38" s="72">
        <f t="shared" si="4"/>
        <v>0</v>
      </c>
      <c r="O38" s="72"/>
      <c r="P38" s="72"/>
      <c r="Q38" s="72">
        <f t="shared" si="4"/>
        <v>1460</v>
      </c>
      <c r="R38" s="72">
        <f t="shared" si="4"/>
        <v>25466</v>
      </c>
      <c r="S38" s="72">
        <f t="shared" si="4"/>
        <v>23367.449722222223</v>
      </c>
      <c r="T38" s="72">
        <f t="shared" si="4"/>
        <v>292815.94694444444</v>
      </c>
    </row>
    <row r="39" spans="1:20" ht="12.75">
      <c r="A39" s="17"/>
      <c r="B39" s="96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37"/>
      <c r="S39" s="15"/>
      <c r="T39" s="15"/>
    </row>
    <row r="40" spans="1:20" ht="12.75">
      <c r="A40" s="17"/>
      <c r="B40" s="44"/>
      <c r="C40" s="4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15"/>
      <c r="T40" s="15"/>
    </row>
    <row r="41" spans="1:20" ht="20.25" customHeight="1">
      <c r="A41" s="17"/>
      <c r="B41" s="44" t="s">
        <v>153</v>
      </c>
      <c r="C41" s="89" t="s">
        <v>154</v>
      </c>
      <c r="D41" s="89"/>
      <c r="E41" s="44"/>
      <c r="F41" s="44" t="s">
        <v>155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15"/>
      <c r="T41" s="15"/>
    </row>
    <row r="42" spans="1:20" ht="12.75">
      <c r="A42" s="17"/>
      <c r="B42" s="44"/>
      <c r="C42" s="89" t="s">
        <v>156</v>
      </c>
      <c r="D42" s="89"/>
      <c r="E42" s="44"/>
      <c r="F42" s="44" t="s">
        <v>157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8"/>
      <c r="S42" s="15"/>
      <c r="T42" s="15"/>
    </row>
    <row r="43" spans="1:20" ht="12.75">
      <c r="A43" s="15"/>
      <c r="B43" s="16"/>
      <c r="C43" s="16"/>
      <c r="D43" s="16"/>
      <c r="E43" s="16"/>
      <c r="F43" s="1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B44" s="92"/>
      <c r="C44" s="92"/>
      <c r="D44" s="92"/>
      <c r="E44" s="16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B45" s="92"/>
      <c r="C45" s="92"/>
      <c r="D45" s="92"/>
      <c r="E45" s="16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B46" s="4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B47" s="4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B48" s="4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B49" s="4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B51" s="4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B56" s="4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B57" s="4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B58" s="4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B59" s="4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B60" s="4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B61" s="4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B62" s="4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B63" s="4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B64" s="4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5"/>
      <c r="B65" s="4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4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4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4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4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4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4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4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4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</sheetData>
  <sheetProtection/>
  <mergeCells count="27">
    <mergeCell ref="F3:J3"/>
    <mergeCell ref="E5:O5"/>
    <mergeCell ref="E6:O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R17"/>
    <mergeCell ref="R18:R19"/>
    <mergeCell ref="C41:D41"/>
    <mergeCell ref="C42:D42"/>
    <mergeCell ref="B44:D44"/>
    <mergeCell ref="B45:D45"/>
    <mergeCell ref="S17:S19"/>
    <mergeCell ref="T17:T19"/>
    <mergeCell ref="M18:M19"/>
    <mergeCell ref="N18:N19"/>
    <mergeCell ref="O18:Q18"/>
    <mergeCell ref="B39:Q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2019-09-16T19:25:02Z</cp:lastPrinted>
  <dcterms:created xsi:type="dcterms:W3CDTF">2005-08-15T11:49:35Z</dcterms:created>
  <dcterms:modified xsi:type="dcterms:W3CDTF">2019-10-17T10:09:45Z</dcterms:modified>
  <cp:category/>
  <cp:version/>
  <cp:contentType/>
  <cp:contentStatus/>
</cp:coreProperties>
</file>